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fp02.ad292.local\avdelning\Statistikproduktion\2107_Komm_Mönster\430201 VFU 2016\Publicering\Revidering\Slutversioner webben\"/>
    </mc:Choice>
  </mc:AlternateContent>
  <bookViews>
    <workbookView xWindow="-30" yWindow="630" windowWidth="17055" windowHeight="10755"/>
  </bookViews>
  <sheets>
    <sheet name="Titel" sheetId="39" r:id="rId1"/>
    <sheet name="Tabellförteckning_List of table" sheetId="40" r:id="rId2"/>
    <sheet name="OLD_Innehåll, Content" sheetId="37" state="hidden" r:id="rId3"/>
    <sheet name="Trafikslag" sheetId="34" state="hidden" r:id="rId4"/>
    <sheet name="T1a" sheetId="79" r:id="rId5"/>
    <sheet name="T1b" sheetId="80" r:id="rId6"/>
    <sheet name="T1c" sheetId="81" r:id="rId7"/>
    <sheet name="T1d" sheetId="82" r:id="rId8"/>
    <sheet name="T2a" sheetId="17" r:id="rId9"/>
    <sheet name="T2b" sheetId="41" r:id="rId10"/>
    <sheet name="T2c" sheetId="43" r:id="rId11"/>
    <sheet name="T2d" sheetId="42" r:id="rId12"/>
    <sheet name="T3a" sheetId="44" r:id="rId13"/>
    <sheet name="T3b" sheetId="58" r:id="rId14"/>
    <sheet name="T3c" sheetId="59" r:id="rId15"/>
    <sheet name="T3d" sheetId="45" r:id="rId16"/>
    <sheet name="T4a" sheetId="46" r:id="rId17"/>
    <sheet name="T4b" sheetId="56" r:id="rId18"/>
    <sheet name="T4c" sheetId="57" r:id="rId19"/>
    <sheet name="T4d" sheetId="47" r:id="rId20"/>
    <sheet name="T5a" sheetId="64" r:id="rId21"/>
    <sheet name="T5b" sheetId="65" r:id="rId22"/>
    <sheet name="T5c" sheetId="66" r:id="rId23"/>
    <sheet name="T5d" sheetId="67" r:id="rId24"/>
    <sheet name="T6a" sheetId="4" r:id="rId25"/>
    <sheet name="T6b" sheetId="48" r:id="rId26"/>
    <sheet name="T6c" sheetId="49" r:id="rId27"/>
    <sheet name="T6d" sheetId="50" r:id="rId28"/>
    <sheet name="T7a" sheetId="52" r:id="rId29"/>
    <sheet name="T7b" sheetId="53" r:id="rId30"/>
    <sheet name="T7c" sheetId="54" r:id="rId31"/>
    <sheet name="T7d" sheetId="55" r:id="rId32"/>
    <sheet name="T8a" sheetId="8" r:id="rId33"/>
    <sheet name="T8b" sheetId="60" r:id="rId34"/>
    <sheet name="T8c" sheetId="61" r:id="rId35"/>
    <sheet name="T8d" sheetId="9" r:id="rId36"/>
    <sheet name="T9a" sheetId="62" r:id="rId37"/>
    <sheet name="T9b" sheetId="91" r:id="rId38"/>
    <sheet name="T10a" sheetId="68" r:id="rId39"/>
    <sheet name="T10b" sheetId="84" r:id="rId40"/>
    <sheet name="(Avg_utr_start_mål_vikt)" sheetId="83" state="hidden" r:id="rId41"/>
    <sheet name="(Avg_utr_start_mål_SEK)" sheetId="69" state="hidden" r:id="rId42"/>
    <sheet name="(Ank_start_mål_vikt)" sheetId="70" state="hidden" r:id="rId43"/>
    <sheet name="(Ank_start_mål_SEK)" sheetId="85" state="hidden" r:id="rId44"/>
    <sheet name="T11a" sheetId="71" r:id="rId45"/>
    <sheet name="T11b" sheetId="75" r:id="rId46"/>
    <sheet name="T11c" sheetId="78" r:id="rId47"/>
    <sheet name="T11d" sheetId="76" r:id="rId48"/>
    <sheet name="T12a" sheetId="86" r:id="rId49"/>
    <sheet name="T12b" sheetId="87" r:id="rId50"/>
    <sheet name="T13a" sheetId="89" r:id="rId51"/>
    <sheet name="T13b" sheetId="90" r:id="rId52"/>
  </sheets>
  <definedNames>
    <definedName name="_Toc515941907" localSheetId="44">T11a!#REF!</definedName>
    <definedName name="_Toc515941907" localSheetId="45">T11b!#REF!</definedName>
    <definedName name="_Toc515941907" localSheetId="46">T11c!#REF!</definedName>
    <definedName name="_Toc515941907" localSheetId="47">T11d!#REF!</definedName>
    <definedName name="_Toc524335885" localSheetId="44">T11a!#REF!</definedName>
    <definedName name="_Toc524335885" localSheetId="45">T11b!#REF!</definedName>
    <definedName name="_Toc524335885" localSheetId="46">T11c!#REF!</definedName>
    <definedName name="_Toc524335885" localSheetId="47">T11d!#REF!</definedName>
    <definedName name="_xl21" localSheetId="44">T11a!#REF!</definedName>
    <definedName name="_xl21" localSheetId="45">T11b!#REF!</definedName>
    <definedName name="_xl21" localSheetId="46">T11c!#REF!</definedName>
    <definedName name="_xl21" localSheetId="47">T11d!#REF!</definedName>
    <definedName name="_xl23" localSheetId="44">T11a!#REF!</definedName>
    <definedName name="_xl23" localSheetId="45">T11b!#REF!</definedName>
    <definedName name="_xl23" localSheetId="46">T11c!#REF!</definedName>
    <definedName name="_xl23" localSheetId="47">T11d!#REF!</definedName>
    <definedName name="_xl51" localSheetId="44">T11a!#REF!</definedName>
    <definedName name="_xl51" localSheetId="45">T11b!#REF!</definedName>
    <definedName name="_xl51" localSheetId="46">T11c!#REF!</definedName>
    <definedName name="_xl51" localSheetId="47">T11d!#REF!</definedName>
    <definedName name="SEK_TABELL_2" localSheetId="43">#REF!</definedName>
    <definedName name="SEK_TABELL_2" localSheetId="42">#REF!</definedName>
    <definedName name="SEK_TABELL_2" localSheetId="41">#REF!</definedName>
    <definedName name="SEK_TABELL_2" localSheetId="40">#REF!</definedName>
    <definedName name="SEK_TABELL_2" localSheetId="38">#REF!</definedName>
    <definedName name="SEK_TABELL_2" localSheetId="39">#REF!</definedName>
    <definedName name="SEK_TABELL_2" localSheetId="45">#REF!</definedName>
    <definedName name="SEK_TABELL_2" localSheetId="46">#REF!</definedName>
    <definedName name="SEK_TABELL_2" localSheetId="47">#REF!</definedName>
    <definedName name="SEK_TABELL_2" localSheetId="49">#REF!</definedName>
    <definedName name="SEK_TABELL_2" localSheetId="51">#REF!</definedName>
    <definedName name="SEK_TABELL_2" localSheetId="4">#REF!</definedName>
    <definedName name="SEK_TABELL_2" localSheetId="5">#REF!</definedName>
    <definedName name="SEK_TABELL_2" localSheetId="6">#REF!</definedName>
    <definedName name="SEK_TABELL_2" localSheetId="7">#REF!</definedName>
    <definedName name="SEK_TABELL_2" localSheetId="9">#REF!</definedName>
    <definedName name="SEK_TABELL_2" localSheetId="10">#REF!</definedName>
    <definedName name="SEK_TABELL_2" localSheetId="11">#REF!</definedName>
    <definedName name="SEK_TABELL_2" localSheetId="12">#REF!</definedName>
    <definedName name="SEK_TABELL_2" localSheetId="13">#REF!</definedName>
    <definedName name="SEK_TABELL_2" localSheetId="14">#REF!</definedName>
    <definedName name="SEK_TABELL_2" localSheetId="15">#REF!</definedName>
    <definedName name="SEK_TABELL_2" localSheetId="16">#REF!</definedName>
    <definedName name="SEK_TABELL_2" localSheetId="17">#REF!</definedName>
    <definedName name="SEK_TABELL_2" localSheetId="18">#REF!</definedName>
    <definedName name="SEK_TABELL_2" localSheetId="19">#REF!</definedName>
    <definedName name="SEK_TABELL_2" localSheetId="20">#REF!</definedName>
    <definedName name="SEK_TABELL_2" localSheetId="21">#REF!</definedName>
    <definedName name="SEK_TABELL_2" localSheetId="22">#REF!</definedName>
    <definedName name="SEK_TABELL_2" localSheetId="23">#REF!</definedName>
    <definedName name="SEK_TABELL_2" localSheetId="25">#REF!</definedName>
    <definedName name="SEK_TABELL_2" localSheetId="26">#REF!</definedName>
    <definedName name="SEK_TABELL_2" localSheetId="27">#REF!</definedName>
    <definedName name="SEK_TABELL_2" localSheetId="29">#REF!</definedName>
    <definedName name="SEK_TABELL_2" localSheetId="30">#REF!</definedName>
    <definedName name="SEK_TABELL_2" localSheetId="31">#REF!</definedName>
    <definedName name="SEK_TABELL_2" localSheetId="33">#REF!</definedName>
    <definedName name="SEK_TABELL_2" localSheetId="34">#REF!</definedName>
    <definedName name="SEK_TABELL_2" localSheetId="36">#REF!</definedName>
    <definedName name="SEK_TABELL_2" localSheetId="37">#REF!</definedName>
    <definedName name="SEK_TABELL_2">#REF!</definedName>
    <definedName name="TABELL_2" localSheetId="43">#REF!</definedName>
    <definedName name="TABELL_2" localSheetId="42">#REF!</definedName>
    <definedName name="TABELL_2" localSheetId="41">#REF!</definedName>
    <definedName name="TABELL_2" localSheetId="40">#REF!</definedName>
    <definedName name="TABELL_2" localSheetId="38">#REF!</definedName>
    <definedName name="TABELL_2" localSheetId="39">#REF!</definedName>
    <definedName name="TABELL_2" localSheetId="45">#REF!</definedName>
    <definedName name="TABELL_2" localSheetId="46">#REF!</definedName>
    <definedName name="TABELL_2" localSheetId="47">#REF!</definedName>
    <definedName name="TABELL_2" localSheetId="49">#REF!</definedName>
    <definedName name="TABELL_2" localSheetId="51">#REF!</definedName>
    <definedName name="TABELL_2" localSheetId="4">#REF!</definedName>
    <definedName name="TABELL_2" localSheetId="5">#REF!</definedName>
    <definedName name="TABELL_2" localSheetId="6">#REF!</definedName>
    <definedName name="TABELL_2" localSheetId="7">#REF!</definedName>
    <definedName name="TABELL_2" localSheetId="9">#REF!</definedName>
    <definedName name="TABELL_2" localSheetId="10">#REF!</definedName>
    <definedName name="TABELL_2" localSheetId="11">#REF!</definedName>
    <definedName name="TABELL_2" localSheetId="12">#REF!</definedName>
    <definedName name="TABELL_2" localSheetId="13">#REF!</definedName>
    <definedName name="TABELL_2" localSheetId="14">#REF!</definedName>
    <definedName name="TABELL_2" localSheetId="15">#REF!</definedName>
    <definedName name="TABELL_2" localSheetId="16">#REF!</definedName>
    <definedName name="TABELL_2" localSheetId="17">#REF!</definedName>
    <definedName name="TABELL_2" localSheetId="18">#REF!</definedName>
    <definedName name="TABELL_2" localSheetId="19">#REF!</definedName>
    <definedName name="TABELL_2" localSheetId="20">#REF!</definedName>
    <definedName name="TABELL_2" localSheetId="21">#REF!</definedName>
    <definedName name="TABELL_2" localSheetId="22">#REF!</definedName>
    <definedName name="TABELL_2" localSheetId="23">#REF!</definedName>
    <definedName name="TABELL_2" localSheetId="25">#REF!</definedName>
    <definedName name="TABELL_2" localSheetId="26">#REF!</definedName>
    <definedName name="TABELL_2" localSheetId="27">#REF!</definedName>
    <definedName name="TABELL_2" localSheetId="29">#REF!</definedName>
    <definedName name="TABELL_2" localSheetId="30">#REF!</definedName>
    <definedName name="TABELL_2" localSheetId="31">#REF!</definedName>
    <definedName name="TABELL_2" localSheetId="33">#REF!</definedName>
    <definedName name="TABELL_2" localSheetId="34">#REF!</definedName>
    <definedName name="TABELL_2" localSheetId="36">#REF!</definedName>
    <definedName name="TABELL_2" localSheetId="37">#REF!</definedName>
    <definedName name="TABELL_2">#REF!</definedName>
    <definedName name="_xlnm.Print_Area" localSheetId="38">T10a!$A$1:$Z$39</definedName>
    <definedName name="_xlnm.Print_Area" localSheetId="39">T10b!$A$1:$Z$39</definedName>
    <definedName name="_xlnm.Print_Area" localSheetId="44">T11a!$A$1:$AN$48</definedName>
    <definedName name="_xlnm.Print_Area" localSheetId="45">T11b!$A$1:$AN$50</definedName>
    <definedName name="_xlnm.Print_Area" localSheetId="46">T11c!$A$1:$AN$48</definedName>
    <definedName name="_xlnm.Print_Area" localSheetId="47">T11d!$A$1:$AN$49</definedName>
    <definedName name="_xlnm.Print_Area" localSheetId="48">T12a!$A$1:$L$33</definedName>
    <definedName name="_xlnm.Print_Area" localSheetId="49">T12b!$A$1:$N$32</definedName>
    <definedName name="_xlnm.Print_Area" localSheetId="50">T13a!$A$1:$K$33</definedName>
    <definedName name="_xlnm.Print_Area" localSheetId="51">T13b!$A$1:$M$34</definedName>
    <definedName name="_xlnm.Print_Area" localSheetId="4">T1a!$A$1:$N$22</definedName>
    <definedName name="_xlnm.Print_Area" localSheetId="5">T1b!$A$1:$N$21</definedName>
    <definedName name="_xlnm.Print_Area" localSheetId="6">T1c!$A$1:$N$21</definedName>
    <definedName name="_xlnm.Print_Area" localSheetId="7">T1d!$A$1:$N$20</definedName>
    <definedName name="_xlnm.Print_Area" localSheetId="8">T2a!$A$1:$N$33</definedName>
    <definedName name="_xlnm.Print_Area" localSheetId="9">T2b!$A$1:$N$20</definedName>
    <definedName name="_xlnm.Print_Area" localSheetId="10">T2c!$A$1:$N$33</definedName>
    <definedName name="_xlnm.Print_Area" localSheetId="11">T2d!$A$1:$N$20</definedName>
    <definedName name="_xlnm.Print_Area" localSheetId="12">T3a!$A$1:$N$16</definedName>
    <definedName name="_xlnm.Print_Area" localSheetId="13">T3b!$A$1:$N$16</definedName>
    <definedName name="_xlnm.Print_Area" localSheetId="14">T3c!$A$1:$N$16</definedName>
    <definedName name="_xlnm.Print_Area" localSheetId="15">T3d!$A$1:$N$16</definedName>
    <definedName name="_xlnm.Print_Area" localSheetId="16">T4a!$A$1:$N$29</definedName>
    <definedName name="_xlnm.Print_Area" localSheetId="17">T4b!$A$1:$N$30</definedName>
    <definedName name="_xlnm.Print_Area" localSheetId="18">T4c!$A$1:$N$30</definedName>
    <definedName name="_xlnm.Print_Area" localSheetId="19">T4d!$A$1:$N$30</definedName>
    <definedName name="_xlnm.Print_Area" localSheetId="20">T5a!$A$1:$O$19</definedName>
    <definedName name="_xlnm.Print_Area" localSheetId="21">T5b!$A$1:$N$17</definedName>
    <definedName name="_xlnm.Print_Area" localSheetId="22">T5c!$A$1:$N$17</definedName>
    <definedName name="_xlnm.Print_Area" localSheetId="23">T5d!$A$1:$P$16</definedName>
    <definedName name="_xlnm.Print_Area" localSheetId="24">T6a!$A$1:$N$32</definedName>
    <definedName name="_xlnm.Print_Area" localSheetId="25">T6b!$A$1:$N$32</definedName>
    <definedName name="_xlnm.Print_Area" localSheetId="26">T6c!$A$1:$N$32</definedName>
    <definedName name="_xlnm.Print_Area" localSheetId="27">T6d!$A$1:$N$32</definedName>
    <definedName name="_xlnm.Print_Area" localSheetId="28">T7a!$A$1:$O$16</definedName>
    <definedName name="_xlnm.Print_Area" localSheetId="29">T7b!$A$1:$N$16</definedName>
    <definedName name="_xlnm.Print_Area" localSheetId="30">T7c!$A$1:$N$16</definedName>
    <definedName name="_xlnm.Print_Area" localSheetId="31">T7d!$A$1:$N$16</definedName>
    <definedName name="_xlnm.Print_Area" localSheetId="32">T8a!$A$1:$N$22</definedName>
    <definedName name="_xlnm.Print_Area" localSheetId="33">T8b!$A$1:$N$22</definedName>
    <definedName name="_xlnm.Print_Area" localSheetId="34">T8c!$A$1:$N$22</definedName>
    <definedName name="_xlnm.Print_Area" localSheetId="35">T8d!$A$1:$O$22</definedName>
    <definedName name="_xlnm.Print_Area" localSheetId="36">T9a!$A$1:$N$25</definedName>
    <definedName name="_xlnm.Print_Area" localSheetId="37">T9b!$A$1:$N$24</definedName>
    <definedName name="_xlnm.Print_Area" localSheetId="1">'Tabellförteckning_List of table'!$G$1:$J$48</definedName>
    <definedName name="_xlnm.Print_Area" localSheetId="0">Titel!$A$1:$V$25</definedName>
    <definedName name="_xlnm.Print_Titles" localSheetId="1">'Tabellförteckning_List of table'!$2:$4</definedName>
    <definedName name="x" localSheetId="43">#REF!</definedName>
    <definedName name="x" localSheetId="42">#REF!</definedName>
    <definedName name="x" localSheetId="41">#REF!</definedName>
    <definedName name="x" localSheetId="40">#REF!</definedName>
    <definedName name="x" localSheetId="38">#REF!</definedName>
    <definedName name="x" localSheetId="39">#REF!</definedName>
    <definedName name="x" localSheetId="45">#REF!</definedName>
    <definedName name="x" localSheetId="46">#REF!</definedName>
    <definedName name="x" localSheetId="47">#REF!</definedName>
    <definedName name="x" localSheetId="49">#REF!</definedName>
    <definedName name="x" localSheetId="51">#REF!</definedName>
    <definedName name="x" localSheetId="4">#REF!</definedName>
    <definedName name="x" localSheetId="5">#REF!</definedName>
    <definedName name="x" localSheetId="6">#REF!</definedName>
    <definedName name="x" localSheetId="7">#REF!</definedName>
    <definedName name="x" localSheetId="12">#REF!</definedName>
    <definedName name="x" localSheetId="13">#REF!</definedName>
    <definedName name="x" localSheetId="14">#REF!</definedName>
    <definedName name="x" localSheetId="15">#REF!</definedName>
    <definedName name="x" localSheetId="16">#REF!</definedName>
    <definedName name="x" localSheetId="17">#REF!</definedName>
    <definedName name="x" localSheetId="18">#REF!</definedName>
    <definedName name="x" localSheetId="19">#REF!</definedName>
    <definedName name="x" localSheetId="20">#REF!</definedName>
    <definedName name="x" localSheetId="21">#REF!</definedName>
    <definedName name="x" localSheetId="22">#REF!</definedName>
    <definedName name="x" localSheetId="23">#REF!</definedName>
    <definedName name="x" localSheetId="25">#REF!</definedName>
    <definedName name="x" localSheetId="26">#REF!</definedName>
    <definedName name="x" localSheetId="27">#REF!</definedName>
    <definedName name="x" localSheetId="29">#REF!</definedName>
    <definedName name="x" localSheetId="30">#REF!</definedName>
    <definedName name="x" localSheetId="31">#REF!</definedName>
    <definedName name="x" localSheetId="33">#REF!</definedName>
    <definedName name="x" localSheetId="34">#REF!</definedName>
    <definedName name="x" localSheetId="36">#REF!</definedName>
    <definedName name="x" localSheetId="37">#REF!</definedName>
    <definedName name="x">#REF!</definedName>
    <definedName name="xx" localSheetId="43">#REF!</definedName>
    <definedName name="xx" localSheetId="42">#REF!</definedName>
    <definedName name="xx" localSheetId="41">#REF!</definedName>
    <definedName name="xx" localSheetId="40">#REF!</definedName>
    <definedName name="xx" localSheetId="38">#REF!</definedName>
    <definedName name="xx" localSheetId="39">#REF!</definedName>
    <definedName name="xx" localSheetId="45">#REF!</definedName>
    <definedName name="xx" localSheetId="46">#REF!</definedName>
    <definedName name="xx" localSheetId="47">#REF!</definedName>
    <definedName name="xx" localSheetId="49">#REF!</definedName>
    <definedName name="xx" localSheetId="51">#REF!</definedName>
    <definedName name="xx" localSheetId="4">#REF!</definedName>
    <definedName name="xx" localSheetId="5">#REF!</definedName>
    <definedName name="xx" localSheetId="6">#REF!</definedName>
    <definedName name="xx" localSheetId="7">#REF!</definedName>
    <definedName name="xx" localSheetId="13">#REF!</definedName>
    <definedName name="xx" localSheetId="14">#REF!</definedName>
    <definedName name="xx" localSheetId="15">#REF!</definedName>
    <definedName name="xx" localSheetId="16">#REF!</definedName>
    <definedName name="xx" localSheetId="17">#REF!</definedName>
    <definedName name="xx" localSheetId="18">#REF!</definedName>
    <definedName name="xx" localSheetId="19">#REF!</definedName>
    <definedName name="xx" localSheetId="20">#REF!</definedName>
    <definedName name="xx" localSheetId="21">#REF!</definedName>
    <definedName name="xx" localSheetId="22">#REF!</definedName>
    <definedName name="xx" localSheetId="23">#REF!</definedName>
    <definedName name="xx" localSheetId="25">#REF!</definedName>
    <definedName name="xx" localSheetId="26">#REF!</definedName>
    <definedName name="xx" localSheetId="27">#REF!</definedName>
    <definedName name="xx" localSheetId="29">#REF!</definedName>
    <definedName name="xx" localSheetId="30">#REF!</definedName>
    <definedName name="xx" localSheetId="31">#REF!</definedName>
    <definedName name="xx" localSheetId="33">#REF!</definedName>
    <definedName name="xx" localSheetId="34">#REF!</definedName>
    <definedName name="xx" localSheetId="36">#REF!</definedName>
    <definedName name="xx" localSheetId="37">#REF!</definedName>
    <definedName name="xx">#REF!</definedName>
    <definedName name="xxx" localSheetId="44">#REF!</definedName>
    <definedName name="xxx" localSheetId="45">#REF!</definedName>
    <definedName name="xxx" localSheetId="46">#REF!</definedName>
    <definedName name="xxx" localSheetId="47">#REF!</definedName>
  </definedNames>
  <calcPr calcId="152511"/>
</workbook>
</file>

<file path=xl/calcChain.xml><?xml version="1.0" encoding="utf-8"?>
<calcChain xmlns="http://schemas.openxmlformats.org/spreadsheetml/2006/main">
  <c r="I48" i="40" l="1"/>
  <c r="I47" i="40"/>
  <c r="I46" i="40"/>
  <c r="I45" i="40"/>
  <c r="I44" i="40"/>
  <c r="I43" i="40"/>
  <c r="I42" i="40"/>
  <c r="I41" i="40"/>
  <c r="I40" i="40"/>
  <c r="G48" i="40"/>
  <c r="G47" i="40"/>
  <c r="G46" i="40"/>
  <c r="G45" i="40"/>
  <c r="G44" i="40"/>
  <c r="G43" i="40"/>
  <c r="G42" i="40"/>
  <c r="G41" i="40"/>
  <c r="G40" i="40"/>
  <c r="I39" i="40"/>
  <c r="G39" i="40"/>
  <c r="I38" i="40"/>
  <c r="G38" i="40"/>
  <c r="I37" i="40"/>
  <c r="G37" i="40"/>
  <c r="I36" i="40"/>
  <c r="G36" i="40"/>
  <c r="I35" i="40"/>
  <c r="G35" i="40"/>
  <c r="I34" i="40"/>
  <c r="G34" i="40"/>
  <c r="I33" i="40"/>
  <c r="G33" i="40"/>
  <c r="I32" i="40"/>
  <c r="G32" i="40"/>
  <c r="I31" i="40"/>
  <c r="G31" i="40"/>
  <c r="I30" i="40"/>
  <c r="G30" i="40"/>
  <c r="I29" i="40"/>
  <c r="G29" i="40"/>
  <c r="I28" i="40"/>
  <c r="G28" i="40"/>
  <c r="I27" i="40"/>
  <c r="G27" i="40"/>
  <c r="I26" i="40"/>
  <c r="G26" i="40"/>
  <c r="I25" i="40"/>
  <c r="G25" i="40"/>
  <c r="I24" i="40"/>
  <c r="G24" i="40"/>
  <c r="I23" i="40"/>
  <c r="G23" i="40"/>
  <c r="I22" i="40"/>
  <c r="G22" i="40"/>
  <c r="I21" i="40"/>
  <c r="G21" i="40"/>
  <c r="I20" i="40"/>
  <c r="G20" i="40"/>
  <c r="I19" i="40"/>
  <c r="G19" i="40"/>
  <c r="I18" i="40"/>
  <c r="G18" i="40"/>
  <c r="I17" i="40"/>
  <c r="G17" i="40"/>
  <c r="I16" i="40"/>
  <c r="G16" i="40"/>
  <c r="I15" i="40"/>
  <c r="G15" i="40"/>
  <c r="I14" i="40"/>
  <c r="G14" i="40"/>
  <c r="I13" i="40"/>
  <c r="G13" i="40"/>
  <c r="D47" i="40"/>
  <c r="H47" i="40" s="1"/>
  <c r="D7" i="40"/>
  <c r="H7" i="40" s="1"/>
  <c r="E6" i="40"/>
  <c r="J6" i="40" s="1"/>
  <c r="D6" i="40"/>
  <c r="H6" i="40" s="1"/>
  <c r="E5" i="40"/>
  <c r="D5" i="40"/>
  <c r="H5" i="40" s="1"/>
  <c r="E48" i="40"/>
  <c r="J48" i="40" s="1"/>
  <c r="D48" i="40"/>
  <c r="H48" i="40" s="1"/>
  <c r="E47" i="40"/>
  <c r="J47" i="40" s="1"/>
  <c r="E46" i="40"/>
  <c r="J46" i="40" s="1"/>
  <c r="D46" i="40"/>
  <c r="H46" i="40" s="1"/>
  <c r="E45" i="40"/>
  <c r="J45" i="40" s="1"/>
  <c r="D45" i="40"/>
  <c r="H45" i="40" s="1"/>
  <c r="E44" i="40"/>
  <c r="J44" i="40" s="1"/>
  <c r="D44" i="40"/>
  <c r="H44" i="40" s="1"/>
  <c r="E43" i="40"/>
  <c r="J43" i="40" s="1"/>
  <c r="D43" i="40"/>
  <c r="H43" i="40" s="1"/>
  <c r="E42" i="40"/>
  <c r="J42" i="40" s="1"/>
  <c r="D42" i="40"/>
  <c r="H42" i="40" s="1"/>
  <c r="E41" i="40"/>
  <c r="J41" i="40" s="1"/>
  <c r="D41" i="40"/>
  <c r="H41" i="40" s="1"/>
  <c r="E40" i="40"/>
  <c r="J40" i="40" s="1"/>
  <c r="D40" i="40"/>
  <c r="H40" i="40" s="1"/>
  <c r="E39" i="40"/>
  <c r="J39" i="40" s="1"/>
  <c r="D39" i="40"/>
  <c r="H39" i="40" s="1"/>
  <c r="E38" i="40"/>
  <c r="J38" i="40" s="1"/>
  <c r="D38" i="40"/>
  <c r="H38" i="40" s="1"/>
  <c r="E37" i="40"/>
  <c r="J37" i="40" s="1"/>
  <c r="D37" i="40"/>
  <c r="H37" i="40" s="1"/>
  <c r="E36" i="40"/>
  <c r="J36" i="40" s="1"/>
  <c r="D36" i="40"/>
  <c r="H36" i="40" s="1"/>
  <c r="E35" i="40"/>
  <c r="J35" i="40" s="1"/>
  <c r="D35" i="40"/>
  <c r="H35" i="40" s="1"/>
  <c r="E34" i="40"/>
  <c r="J34" i="40" s="1"/>
  <c r="D34" i="40"/>
  <c r="H34" i="40" s="1"/>
  <c r="E33" i="40"/>
  <c r="J33" i="40" s="1"/>
  <c r="D33" i="40"/>
  <c r="H33" i="40" s="1"/>
  <c r="E32" i="40"/>
  <c r="J32" i="40" s="1"/>
  <c r="D32" i="40"/>
  <c r="H32" i="40" s="1"/>
  <c r="E31" i="40"/>
  <c r="J31" i="40" s="1"/>
  <c r="D31" i="40"/>
  <c r="H31" i="40" s="1"/>
  <c r="E30" i="40"/>
  <c r="J30" i="40" s="1"/>
  <c r="D30" i="40"/>
  <c r="H30" i="40" s="1"/>
  <c r="E29" i="40"/>
  <c r="J29" i="40" s="1"/>
  <c r="D29" i="40"/>
  <c r="H29" i="40" s="1"/>
  <c r="E28" i="40"/>
  <c r="J28" i="40" s="1"/>
  <c r="D28" i="40"/>
  <c r="H28" i="40" s="1"/>
  <c r="E27" i="40"/>
  <c r="J27" i="40" s="1"/>
  <c r="D27" i="40"/>
  <c r="H27" i="40" s="1"/>
  <c r="E26" i="40"/>
  <c r="J26" i="40" s="1"/>
  <c r="D26" i="40"/>
  <c r="H26" i="40" s="1"/>
  <c r="E25" i="40"/>
  <c r="J25" i="40" s="1"/>
  <c r="D25" i="40"/>
  <c r="H25" i="40" s="1"/>
  <c r="E24" i="40"/>
  <c r="J24" i="40" s="1"/>
  <c r="D24" i="40"/>
  <c r="H24" i="40" s="1"/>
  <c r="E23" i="40"/>
  <c r="J23" i="40" s="1"/>
  <c r="D23" i="40"/>
  <c r="H23" i="40" s="1"/>
  <c r="E22" i="40"/>
  <c r="J22" i="40" s="1"/>
  <c r="D22" i="40"/>
  <c r="H22" i="40" s="1"/>
  <c r="E21" i="40"/>
  <c r="J21" i="40" s="1"/>
  <c r="D21" i="40"/>
  <c r="H21" i="40" s="1"/>
  <c r="E20" i="40"/>
  <c r="J20" i="40" s="1"/>
  <c r="D20" i="40"/>
  <c r="H20" i="40" s="1"/>
  <c r="E19" i="40"/>
  <c r="J19" i="40" s="1"/>
  <c r="D19" i="40"/>
  <c r="H19" i="40" s="1"/>
  <c r="E18" i="40"/>
  <c r="J18" i="40" s="1"/>
  <c r="D18" i="40"/>
  <c r="H18" i="40" s="1"/>
  <c r="E17" i="40"/>
  <c r="J17" i="40" s="1"/>
  <c r="D17" i="40"/>
  <c r="H17" i="40" s="1"/>
  <c r="E16" i="40"/>
  <c r="J16" i="40" s="1"/>
  <c r="D16" i="40"/>
  <c r="H16" i="40" s="1"/>
  <c r="E15" i="40"/>
  <c r="J15" i="40" s="1"/>
  <c r="D15" i="40"/>
  <c r="H15" i="40" s="1"/>
  <c r="E14" i="40"/>
  <c r="J14" i="40" s="1"/>
  <c r="D14" i="40"/>
  <c r="H14" i="40" s="1"/>
  <c r="E13" i="40"/>
  <c r="J13" i="40" s="1"/>
  <c r="D13" i="40"/>
  <c r="H13" i="40" s="1"/>
  <c r="E12" i="40"/>
  <c r="J12" i="40" s="1"/>
  <c r="E11" i="40"/>
  <c r="J11" i="40" s="1"/>
  <c r="E10" i="40"/>
  <c r="J10" i="40" s="1"/>
  <c r="E9" i="40"/>
  <c r="J9" i="40" s="1"/>
  <c r="I12" i="40"/>
  <c r="G12" i="40"/>
  <c r="I11" i="40"/>
  <c r="G11" i="40"/>
  <c r="I10" i="40"/>
  <c r="G10" i="40"/>
  <c r="I9" i="40"/>
  <c r="G9" i="40"/>
  <c r="D12" i="40"/>
  <c r="H12" i="40" s="1"/>
  <c r="D11" i="40"/>
  <c r="H11" i="40" s="1"/>
  <c r="D10" i="40"/>
  <c r="H10" i="40" s="1"/>
  <c r="D9" i="40"/>
  <c r="H9" i="40" s="1"/>
  <c r="I8" i="40"/>
  <c r="G8" i="40"/>
  <c r="I7" i="40"/>
  <c r="G7" i="40"/>
  <c r="I6" i="40"/>
  <c r="G6" i="40"/>
  <c r="E8" i="40"/>
  <c r="J8" i="40" s="1"/>
  <c r="D8" i="40"/>
  <c r="H8" i="40" s="1"/>
  <c r="E7" i="40"/>
  <c r="J7" i="40" s="1"/>
  <c r="J5" i="40" l="1"/>
  <c r="I5" i="40" l="1"/>
  <c r="G5" i="40"/>
</calcChain>
</file>

<file path=xl/sharedStrings.xml><?xml version="1.0" encoding="utf-8"?>
<sst xmlns="http://schemas.openxmlformats.org/spreadsheetml/2006/main" count="6348" uniqueCount="481">
  <si>
    <t>Partihandel</t>
  </si>
  <si>
    <t>Totalt</t>
  </si>
  <si>
    <t>Norge</t>
  </si>
  <si>
    <t>Finland</t>
  </si>
  <si>
    <t>Danmark</t>
  </si>
  <si>
    <t>Tyskland</t>
  </si>
  <si>
    <t>Benelux-länderna</t>
  </si>
  <si>
    <t>Italien, Schweiz och Österrike</t>
  </si>
  <si>
    <t>Frankrike, Spanien och Portugal</t>
  </si>
  <si>
    <t>Storbritannien, Irland och Island</t>
  </si>
  <si>
    <t>Sydosteuropa inkl Polen och Tjeckien</t>
  </si>
  <si>
    <t>Östeuropa</t>
  </si>
  <si>
    <t>Övriga Europa</t>
  </si>
  <si>
    <t>Nord-, Mellan- och Sydamerika</t>
  </si>
  <si>
    <t>Afrika</t>
  </si>
  <si>
    <t>Asien och Oceanien</t>
  </si>
  <si>
    <t>Okänd</t>
  </si>
  <si>
    <t>Varugrupp</t>
  </si>
  <si>
    <t>Lasttyp</t>
  </si>
  <si>
    <t>Okänt</t>
  </si>
  <si>
    <t>Vägregion</t>
  </si>
  <si>
    <t>Mitt</t>
  </si>
  <si>
    <t>Stockholm</t>
  </si>
  <si>
    <t>Väst</t>
  </si>
  <si>
    <t>Export</t>
  </si>
  <si>
    <t>Län</t>
  </si>
  <si>
    <t>Stockholms län</t>
  </si>
  <si>
    <t>Uppsala län</t>
  </si>
  <si>
    <t>Södermanlands län</t>
  </si>
  <si>
    <t>Östergötlands län</t>
  </si>
  <si>
    <t>Jönköpings län</t>
  </si>
  <si>
    <t>Kronobergs län</t>
  </si>
  <si>
    <t>Blekinge län</t>
  </si>
  <si>
    <t>Skåne län</t>
  </si>
  <si>
    <t>Hallands län</t>
  </si>
  <si>
    <t>Västra Götalands län</t>
  </si>
  <si>
    <t>Värmlands län</t>
  </si>
  <si>
    <t>Örebro län</t>
  </si>
  <si>
    <t>Västmanlands län</t>
  </si>
  <si>
    <t>Dalarnas län</t>
  </si>
  <si>
    <t>Gävleborgs län</t>
  </si>
  <si>
    <t>Västernorrlands län</t>
  </si>
  <si>
    <t>Västerbottens län</t>
  </si>
  <si>
    <t>Norrbottens län</t>
  </si>
  <si>
    <t>Commodity group</t>
  </si>
  <si>
    <t>Regional area</t>
  </si>
  <si>
    <t>±</t>
  </si>
  <si>
    <t>Italien, Schweiz, Österrike, Malta, Liechtenstein</t>
  </si>
  <si>
    <t>Afrika, Asien och Oceanien</t>
  </si>
  <si>
    <t>Norge, Danmark, Färöarna</t>
  </si>
  <si>
    <t>Trafikslag</t>
  </si>
  <si>
    <t>Andel vikt</t>
  </si>
  <si>
    <t>Andel värde</t>
  </si>
  <si>
    <t>Väg</t>
  </si>
  <si>
    <t>Väg och Sjöfart</t>
  </si>
  <si>
    <t>Luftfart eller luftfart i kombination med annat trafikslag</t>
  </si>
  <si>
    <t>Järnväg eller järnväg i kombination med annat trafikslag</t>
  </si>
  <si>
    <t>Sjöfart</t>
  </si>
  <si>
    <t>Kontaktperson:</t>
  </si>
  <si>
    <t>Innehåll</t>
  </si>
  <si>
    <t>Content</t>
  </si>
  <si>
    <t>Commodity flow survey 2016</t>
  </si>
  <si>
    <t>9. Outgoing consignments 2016 by NUTS II regions and recipient</t>
  </si>
  <si>
    <t>Avgående och ankommande sändningar 2016. Vikt och värde fördelat på trafikslag.</t>
  </si>
  <si>
    <t>Outgoing and incoming consignments 2016. Percentage of weight and value by mode of transport.</t>
  </si>
  <si>
    <t>1. Avgående sändningar 2016 efter avsändarens branschtillhörighet.</t>
  </si>
  <si>
    <t>1. Outgoing consignments 2016 branch of consignor.</t>
  </si>
  <si>
    <t>2. Ankommande sändningar från utlandet 2016 efter mottagarens branschtillhörighet.</t>
  </si>
  <si>
    <t>2. Incoming consignments from abroad during 2016 by branch of recipient.</t>
  </si>
  <si>
    <t>3. Avgående sändningar 2016 efter varugrupper.</t>
  </si>
  <si>
    <t>3. Outgoing consignments 2016 by commodity groups.</t>
  </si>
  <si>
    <t>4. Ankommande sändningar från utlandet 2016 efter varugrupper.</t>
  </si>
  <si>
    <t>4. Incoming consignments from abroad 2016 by commodity groups.</t>
  </si>
  <si>
    <t>5. Avgående sändningar 2016 efter lasttyp.</t>
  </si>
  <si>
    <t>5. Outgoing consignments 2016 by cargo type.</t>
  </si>
  <si>
    <t>6. Ankommande sändningar från utlandet 2016 efter lasttyp.</t>
  </si>
  <si>
    <t>6. Incoming consignments from abroad 2016 by cargo type.</t>
  </si>
  <si>
    <t>7. Avgående sändningar 2016 efter vägregioner.</t>
  </si>
  <si>
    <t>7. Outgoing consignments 2016 by regional directorates areas.</t>
  </si>
  <si>
    <t>8. Ankommande sändningar från utlandet 2016 efter vägregioner.</t>
  </si>
  <si>
    <t>8. Incoming consignments 2016 by regional directorates areas.</t>
  </si>
  <si>
    <t>9. Avgående sändningar 2016 efter riksområden (NUTS II) och mottagare.</t>
  </si>
  <si>
    <t>10. Ankommande sändningar från utlandet 2016 efter riksområden (NUTS II).</t>
  </si>
  <si>
    <t>10. Incoming consignments from abroad 2016 by NUTS II regions.</t>
  </si>
  <si>
    <t>11. Avgående sändningar 2016 efter län.</t>
  </si>
  <si>
    <t>11. Outgoing consignments 2016 by county.</t>
  </si>
  <si>
    <t>12. Ankommande sändningar från utlandet 2016 efter län.</t>
  </si>
  <si>
    <t>12. Incoming consignments from abroad 2016 by county.</t>
  </si>
  <si>
    <t>13. Avgående sändningar 2016 efter mottagarland eller region.</t>
  </si>
  <si>
    <t>13. Outgoing consignments 2016 by recipient's country or region.</t>
  </si>
  <si>
    <t>14. Ankommande sändningar 2016 efter avsändarland eller region.</t>
  </si>
  <si>
    <t>14. Incoming consignments 2016 by country or region of the consignor.</t>
  </si>
  <si>
    <t>Vikt,
1 000 ton</t>
  </si>
  <si>
    <t>Värde, miljoner kr</t>
  </si>
  <si>
    <t>Weight
1 000 tonnes</t>
  </si>
  <si>
    <t>Value, 
SEK million</t>
  </si>
  <si>
    <t xml:space="preserve"> </t>
  </si>
  <si>
    <t>Trafikanalys</t>
  </si>
  <si>
    <t>Statisticon AB</t>
  </si>
  <si>
    <t>Mats Nyfjäll</t>
  </si>
  <si>
    <t>Henrik Petterson</t>
  </si>
  <si>
    <t>tel: 010-414 42 18, e-post: henrik.pettersson@trafa.se</t>
  </si>
  <si>
    <t>Tabell</t>
  </si>
  <si>
    <t>Table</t>
  </si>
  <si>
    <t>Nr</t>
  </si>
  <si>
    <t xml:space="preserve">Svenska </t>
  </si>
  <si>
    <t>Engelska</t>
  </si>
  <si>
    <t>Tabellförteckning</t>
  </si>
  <si>
    <t>List of tables</t>
  </si>
  <si>
    <t/>
  </si>
  <si>
    <t>Inrikes</t>
  </si>
  <si>
    <t>a) Avgående sändningar</t>
  </si>
  <si>
    <t>b) Avgående sändningar</t>
  </si>
  <si>
    <t>c) Avgående sändningar</t>
  </si>
  <si>
    <t>Import</t>
  </si>
  <si>
    <t>d) Ankommande sändningar från utlandet</t>
  </si>
  <si>
    <t>Jord-/skogsbruk och fiskenäringar</t>
  </si>
  <si>
    <t>Mineraler och gruvor</t>
  </si>
  <si>
    <t>Trä- och pappersindustri</t>
  </si>
  <si>
    <t>Läkemedelsindustri och övrig kemisk industri</t>
  </si>
  <si>
    <t>Tillverkning av metallvaror, maskiner och transportmedel</t>
  </si>
  <si>
    <t>Tillverkning av konsumtionsvaror samt övrig tillverkningsindustri</t>
  </si>
  <si>
    <t>Byggindustri</t>
  </si>
  <si>
    <t>Detaljhandel</t>
  </si>
  <si>
    <t>Privata och offentliga tjänster</t>
  </si>
  <si>
    <t xml:space="preserve">Privatpersoner/hushåll </t>
  </si>
  <si>
    <t>0. Andel avgående och ankommande sändningar efter trafikslag</t>
  </si>
  <si>
    <t>5-9 anställda</t>
  </si>
  <si>
    <t>10-19 anställda</t>
  </si>
  <si>
    <t>20-49 anställda</t>
  </si>
  <si>
    <t>50-99 anställda</t>
  </si>
  <si>
    <t>100-199 anställda</t>
  </si>
  <si>
    <t>200-499 anställda</t>
  </si>
  <si>
    <t>500- anställda</t>
  </si>
  <si>
    <t>Kalmar län</t>
  </si>
  <si>
    <t>Gotland län</t>
  </si>
  <si>
    <t>Jämtlands län</t>
  </si>
  <si>
    <t xml:space="preserve">    därav sågade, hyvlade trävaror</t>
  </si>
  <si>
    <t xml:space="preserve">    därav flis, trä-/sågavfall</t>
  </si>
  <si>
    <t xml:space="preserve">    därav raffinerade petroleumprodukter</t>
  </si>
  <si>
    <t>Containrar, växelflak och andra utbytbara lastenheter, mindre än 20 fot</t>
  </si>
  <si>
    <t>Öst</t>
  </si>
  <si>
    <t>Syd</t>
  </si>
  <si>
    <t>County/NUTS III region</t>
  </si>
  <si>
    <t>Riksområde (NUTS II)</t>
  </si>
  <si>
    <t>Från län</t>
  </si>
  <si>
    <t>01</t>
  </si>
  <si>
    <t>03</t>
  </si>
  <si>
    <t>Till län</t>
  </si>
  <si>
    <t>(Värde 1000 SEK)</t>
  </si>
  <si>
    <t>Vikt (1000 ton)</t>
  </si>
  <si>
    <t>Till land/region</t>
  </si>
  <si>
    <t>Därav inom länet (%)</t>
  </si>
  <si>
    <t xml:space="preserve">   därav inom länet (%)</t>
  </si>
  <si>
    <t>1) Konfidensintervall saknas i denna tabell på grund av utrymmesskäl, kontakta Trafikanalys om konfidensintervall önskas.</t>
  </si>
  <si>
    <t>Från land</t>
  </si>
  <si>
    <t>Gör om! Motsv som reg/bransch etc.</t>
  </si>
  <si>
    <t>SE11</t>
  </si>
  <si>
    <t>SE12</t>
  </si>
  <si>
    <t>SE21</t>
  </si>
  <si>
    <t>SE22</t>
  </si>
  <si>
    <t>SE23</t>
  </si>
  <si>
    <t>SE31</t>
  </si>
  <si>
    <t>SE32</t>
  </si>
  <si>
    <t>SE33</t>
  </si>
  <si>
    <t xml:space="preserve"> 95 % K.I.</t>
  </si>
  <si>
    <t>EU-länder</t>
  </si>
  <si>
    <t>därav</t>
  </si>
  <si>
    <t>Övriga Världen</t>
  </si>
  <si>
    <t>Mode of transport</t>
  </si>
  <si>
    <t>Östra Mellansverige</t>
  </si>
  <si>
    <t>Småland med öarna</t>
  </si>
  <si>
    <t>Sydsverige</t>
  </si>
  <si>
    <t>Västsverige</t>
  </si>
  <si>
    <t>Norra Mellansverige</t>
  </si>
  <si>
    <t>Mellersta Norrland</t>
  </si>
  <si>
    <t>Övre Norrland</t>
  </si>
  <si>
    <t>Avgående utrikes varusändningar 2016 fördelat på start och mål. Totalt, kvantitet 1000-tal ton</t>
  </si>
  <si>
    <t>Outgoing international consignments during 2016 by origin and destination. Total, quantity in 1 000 tonnes</t>
  </si>
  <si>
    <t>Outgoing international consignments during 2016 by origin and destination. Total, value in millions SEK.</t>
  </si>
  <si>
    <t>Avgående utrikes varusändningar 2016 fördelat på start och mål. Totalt, värde i miljoner SEK</t>
  </si>
  <si>
    <t xml:space="preserve">Incoming consignments from abroad during 2016 by origin and destination. Total, quantity in 1 000 tonnes </t>
  </si>
  <si>
    <t>Ankommande varusändningar från utlandet 2016 fördelat på start och mål. Totalt, kvantitet i 1 000-tal ton</t>
  </si>
  <si>
    <t>Ankommande varusändningar från utlandet 2016 fördelat på start och mål. Totalt, värde i miljoner SEK</t>
  </si>
  <si>
    <t>Incoming consignments from abroad during 2016 by origin and destination. Total, value in millions SEK</t>
  </si>
  <si>
    <t>Avsändarland/region</t>
  </si>
  <si>
    <r>
      <t xml:space="preserve">Statisticon anm: Rekommenderar att dela upp vikt och värde i två tabeller, för att ha en chans att allt ska rymmas på en sida. </t>
    </r>
    <r>
      <rPr>
        <i/>
        <sz val="10"/>
        <rFont val="Arial"/>
        <family val="2"/>
      </rPr>
      <t xml:space="preserve">
</t>
    </r>
    <r>
      <rPr>
        <sz val="10"/>
        <rFont val="Arial"/>
        <family val="2"/>
      </rPr>
      <t>Tveksamt om data kommer att hålla för denna detaljerade redovisning. Statisticon föreslår alterantivt upplägg utifrån kommande redovisning i lastbilsundersökningen, se efterföljande flikar (de blå flikarna)</t>
    </r>
  </si>
  <si>
    <t>95% C.I</t>
  </si>
  <si>
    <t>95% K.I.</t>
  </si>
  <si>
    <t>Statisticon anm: Se föreg. flik</t>
  </si>
  <si>
    <t>Andel vikt (%)</t>
  </si>
  <si>
    <t>Andel värde (%)</t>
  </si>
  <si>
    <t>% weight</t>
  </si>
  <si>
    <t>% value</t>
  </si>
  <si>
    <t>Flytande bulkgods</t>
  </si>
  <si>
    <t>Fast bulkgods</t>
  </si>
  <si>
    <t>Containrar, växelflak och andra utbytbara lastenheter, 20 fot eller större</t>
  </si>
  <si>
    <t>Pallastat  gods</t>
  </si>
  <si>
    <t>Nord</t>
  </si>
  <si>
    <t>Registerinsamlad data</t>
  </si>
  <si>
    <t>Bransch</t>
  </si>
  <si>
    <t>Branch</t>
  </si>
  <si>
    <t>Antal sändningar (1000-tal)</t>
  </si>
  <si>
    <t>No of consignmets
(1 000 s)</t>
  </si>
  <si>
    <t>Average weight (kg)</t>
  </si>
  <si>
    <t>Andel sänd-ningar (%)</t>
  </si>
  <si>
    <r>
      <t>Region Nord</t>
    </r>
    <r>
      <rPr>
        <sz val="8"/>
        <color rgb="FF000000"/>
        <rFont val="Arial"/>
        <family val="2"/>
      </rPr>
      <t xml:space="preserve">: Norrbottens och Västerbottens län, </t>
    </r>
  </si>
  <si>
    <r>
      <t>Region Mitt</t>
    </r>
    <r>
      <rPr>
        <sz val="8"/>
        <color rgb="FF000000"/>
        <rFont val="Arial"/>
        <family val="2"/>
      </rPr>
      <t xml:space="preserve">: Dalarnas, Gävleborgs, Västernorrlands och Jämtlands län, </t>
    </r>
  </si>
  <si>
    <r>
      <t>Region Stockholm</t>
    </r>
    <r>
      <rPr>
        <sz val="8"/>
        <color rgb="FF000000"/>
        <rFont val="Arial"/>
        <family val="2"/>
      </rPr>
      <t xml:space="preserve">: Stockholms och Gotlands län, </t>
    </r>
  </si>
  <si>
    <r>
      <t>Region Väst</t>
    </r>
    <r>
      <rPr>
        <sz val="8"/>
        <color rgb="FF000000"/>
        <rFont val="Arial"/>
        <family val="2"/>
      </rPr>
      <t>: Västra Götalands, Hallands och Värmlands län,</t>
    </r>
  </si>
  <si>
    <r>
      <t>Region Öst</t>
    </r>
    <r>
      <rPr>
        <sz val="8"/>
        <color rgb="FF000000"/>
        <rFont val="Arial"/>
        <family val="2"/>
      </rPr>
      <t>: Uppsala, Södermanlands, Örebro, Västmanlands och Östergötlands län,</t>
    </r>
  </si>
  <si>
    <r>
      <t>Region Syd</t>
    </r>
    <r>
      <rPr>
        <sz val="8"/>
        <color rgb="FF000000"/>
        <rFont val="Arial"/>
        <family val="2"/>
      </rPr>
      <t xml:space="preserve">: Jönköpings, Kronobergs, Kalmar, Blekinge och Skåne län </t>
    </r>
  </si>
  <si>
    <t>02 Produktion av skog på rot</t>
  </si>
  <si>
    <t>01 Produktion av jordbruksprodukter</t>
  </si>
  <si>
    <t>07-08 Mineraler och gruvor</t>
  </si>
  <si>
    <t>10-32 Tillverkningsindustri</t>
  </si>
  <si>
    <t>45-47 Parti- och detaljhandel</t>
  </si>
  <si>
    <t>Bransch (SNI2007)</t>
  </si>
  <si>
    <t>Branch (NACE Rev. 2)</t>
  </si>
  <si>
    <t>Antal anställda</t>
  </si>
  <si>
    <t>Number of employees</t>
  </si>
  <si>
    <t>01 Produkter från jordbruk, skogsbruk och fiske</t>
  </si>
  <si>
    <t xml:space="preserve">    därav rundvirke</t>
  </si>
  <si>
    <t>02 Kol, råolja och naturgas</t>
  </si>
  <si>
    <t>03 Malm, andra produkter från utvinning</t>
  </si>
  <si>
    <t>04 Livsmedel, drycker och tobak</t>
  </si>
  <si>
    <t>05 Textil, beklädnadsvaror, läder och lädervaror</t>
  </si>
  <si>
    <t>06 Trä och varor av trä och kork (exkl.möbler), massa, papper och pappersvaror, trycksaker</t>
  </si>
  <si>
    <t xml:space="preserve">    därav papper, papp och varor därav</t>
  </si>
  <si>
    <t>07 Stenkols- och raffinerade petroleumprodukter</t>
  </si>
  <si>
    <t>08 Kemikalier, kemiska produkter, konstfiber, gummi- och plastvaror samt kärnbränsle</t>
  </si>
  <si>
    <t>09 Andra icke-metalliska mineraliska produkter</t>
  </si>
  <si>
    <t>10 Metallvaror exkl. maskiner och utrustning</t>
  </si>
  <si>
    <t>11 Maskiner och instrument</t>
  </si>
  <si>
    <t>12 Transportutrustning</t>
  </si>
  <si>
    <t>13 Möbler och andra tillverkade varor</t>
  </si>
  <si>
    <t>14 Hushållsavfall, annat avfall och returråvara</t>
  </si>
  <si>
    <t>16 Utrustning för transport av gods</t>
  </si>
  <si>
    <t>20 Andra varor, ej tidigare specificerade</t>
  </si>
  <si>
    <t>Varugrupp (NST)</t>
  </si>
  <si>
    <t>Commodity group (NST)</t>
  </si>
  <si>
    <t>Genomsnittlig godsvikt (kg)</t>
  </si>
  <si>
    <t>Järnväg</t>
  </si>
  <si>
    <t>Luftfart</t>
  </si>
  <si>
    <t>Övriga kombinationer</t>
  </si>
  <si>
    <t>Väg - sjöfart</t>
  </si>
  <si>
    <t>Väg - sjöfart - väg</t>
  </si>
  <si>
    <t>Väg - järnväg</t>
  </si>
  <si>
    <t>Järnväg - väg</t>
  </si>
  <si>
    <t>Väg - luftfart - väg</t>
  </si>
  <si>
    <t>% consign-ments</t>
  </si>
  <si>
    <t>Type of cargo</t>
  </si>
  <si>
    <t>Country or region of the recipient</t>
  </si>
  <si>
    <t>Mottagarland eller region</t>
  </si>
  <si>
    <t>Övriga lasttyper</t>
  </si>
  <si>
    <r>
      <t xml:space="preserve">Till län
</t>
    </r>
    <r>
      <rPr>
        <i/>
        <sz val="8"/>
        <rFont val="Arial"/>
        <family val="2"/>
      </rPr>
      <t>County of the recipient</t>
    </r>
    <r>
      <rPr>
        <b/>
        <sz val="8"/>
        <rFont val="Arial"/>
        <family val="2"/>
      </rPr>
      <t xml:space="preserve">
</t>
    </r>
  </si>
  <si>
    <r>
      <t>Avsändande region</t>
    </r>
    <r>
      <rPr>
        <vertAlign val="superscript"/>
        <sz val="8"/>
        <rFont val="Arial"/>
        <family val="2"/>
      </rPr>
      <t xml:space="preserve">1
</t>
    </r>
    <r>
      <rPr>
        <i/>
        <sz val="8"/>
        <rFont val="Arial"/>
        <family val="2"/>
      </rPr>
      <t>County of origin</t>
    </r>
  </si>
  <si>
    <t>Country/region of origin</t>
  </si>
  <si>
    <r>
      <t>Mottagande region</t>
    </r>
    <r>
      <rPr>
        <vertAlign val="superscript"/>
        <sz val="8"/>
        <rFont val="Arial"/>
        <family val="2"/>
      </rPr>
      <t xml:space="preserve">1
</t>
    </r>
    <r>
      <rPr>
        <i/>
        <sz val="8"/>
        <rFont val="Arial"/>
        <family val="2"/>
      </rPr>
      <t>Region of the recipient</t>
    </r>
  </si>
  <si>
    <t>Amerika</t>
  </si>
  <si>
    <t>19 Okänt</t>
  </si>
  <si>
    <t>Tabell 1d. Ankommande varusändningar från utlandet 2016 efter trafikslag</t>
  </si>
  <si>
    <t>Table 1d. Incoming consignments from abroad 2016 by mode of transport</t>
  </si>
  <si>
    <t>Tabell 1a. Avgående varusändningar 2016 efter trafikslag</t>
  </si>
  <si>
    <t>Table 1a. Outgoing consignments 2016 by mode of transport</t>
  </si>
  <si>
    <t>Table 1b. Outgoing domestic consignments 2016 by mode of transport</t>
  </si>
  <si>
    <t>Table 1c. Outgoing international consignments 2016 by mode of transport</t>
  </si>
  <si>
    <r>
      <t xml:space="preserve">Tabell 2b. Avgående inrikes sändningar 2016 efter </t>
    </r>
    <r>
      <rPr>
        <b/>
        <u/>
        <sz val="10"/>
        <rFont val="Arial"/>
        <family val="2"/>
      </rPr>
      <t>mottagarens</t>
    </r>
    <r>
      <rPr>
        <b/>
        <sz val="10"/>
        <rFont val="Arial"/>
        <family val="2"/>
      </rPr>
      <t xml:space="preserve"> branschtillhörighet</t>
    </r>
  </si>
  <si>
    <r>
      <t xml:space="preserve">Tabell 2c. Ankommande varusändningar från utlandet 2016 efter </t>
    </r>
    <r>
      <rPr>
        <b/>
        <u/>
        <sz val="10"/>
        <rFont val="Arial"/>
        <family val="2"/>
      </rPr>
      <t>mottagarens</t>
    </r>
    <r>
      <rPr>
        <b/>
        <sz val="10"/>
        <rFont val="Arial"/>
        <family val="2"/>
      </rPr>
      <t xml:space="preserve"> branschtillhörighet</t>
    </r>
  </si>
  <si>
    <r>
      <t xml:space="preserve">Tabell 2d. Ankommande varusändningar från utlandet 2016 efter </t>
    </r>
    <r>
      <rPr>
        <b/>
        <u/>
        <sz val="10"/>
        <rFont val="Arial"/>
        <family val="2"/>
      </rPr>
      <t>avsändarens</t>
    </r>
    <r>
      <rPr>
        <b/>
        <sz val="10"/>
        <rFont val="Arial"/>
        <family val="2"/>
      </rPr>
      <t xml:space="preserve"> branschtillhörighet</t>
    </r>
  </si>
  <si>
    <t>Table 2c. Incoming consignments from abroad 2016 by branch of recipient</t>
  </si>
  <si>
    <t>Table 2b. Outgoing consignments 2016 by branch of recipient</t>
  </si>
  <si>
    <t>Tabell 4d. Ankommande varusändningar från utlandet 2016 efter län</t>
  </si>
  <si>
    <t>Table 5d. Incoming consignments from abroad 2016 by NUTS II region</t>
  </si>
  <si>
    <t>Tabell 6a. Avgående varusändningar 2016 efter varugrupper</t>
  </si>
  <si>
    <t>Table 6a. Outgoing consignments 2016 by commodity groups</t>
  </si>
  <si>
    <t>Tabell 6b. Avgående inrikes varusändningar 2016 efter varugrupper</t>
  </si>
  <si>
    <t>Table 6b. Outgoing domestic consignments 2016 by commodity groups</t>
  </si>
  <si>
    <t>Table 6c. Outgoing international consignments 2016 by commodity groups</t>
  </si>
  <si>
    <t xml:space="preserve">Tabell 6d. Ankommande varusändningar från utlandet 2016 efter varugrupper </t>
  </si>
  <si>
    <t>Table 6d. Incoming consignments from abroad 2016 by commodity groups</t>
  </si>
  <si>
    <t>Tabell 7a. Avgående varusändningar 2016 efter lasttyp</t>
  </si>
  <si>
    <t>Table 7a. Outgoing consignments 2016 by type of cargo</t>
  </si>
  <si>
    <t>Tabell 7b. Avgående inrikes varusändningar 2016 efter lasttyp</t>
  </si>
  <si>
    <t>Table 7b. Outgoing domestic consignments 2016 by type of cargo</t>
  </si>
  <si>
    <t>Table 7c. Outgoing international consignments 2016 by type of cargo</t>
  </si>
  <si>
    <t>Tabell 7d. Ankommande varusändningar från utlandet 2016 efter lasttyp</t>
  </si>
  <si>
    <t>Table 7d. Incoming consignments from abroad 2016 by type of cargo</t>
  </si>
  <si>
    <t>Table 9a. Outgoing international consignments 2016 by recipient's country or region</t>
  </si>
  <si>
    <t xml:space="preserve">Tabell 9b. Ankommande varusändningar från utlandet 2016 efter avsändarland/-region </t>
  </si>
  <si>
    <t>Table 9b. Incoming consignments from abroad 2016 by country or region of the consignor</t>
  </si>
  <si>
    <t>Table 10a. Outgoing domestic consignments 2016 by origin and destination. Total, quantity in 1 000 tonnes</t>
  </si>
  <si>
    <t>Tabell 11a. Avgående utrikes varusändningar 2016 fördelat på start och mål. Totalt, kvantitet i 1 000-tal ton</t>
  </si>
  <si>
    <t xml:space="preserve">Table 11a. Outgoing international consignments 2016 by origin and destination. Total, quantity in 1 000 tonnes </t>
  </si>
  <si>
    <t>Tabell 11b. Avgående utrikes varusändningar 2016 fördelat på start och mål. Totalt, värde i miljoner SEK</t>
  </si>
  <si>
    <t>Tabell 11c. Ankommande varusändningar från utlandet 2016 fördelat på start och mål. Totalt, kvantitet i 1 000-tal ton.</t>
  </si>
  <si>
    <t xml:space="preserve">Table 11c. Incoming consignments from abroad 2016 by origin and destination. Total, quantity in 1 000 tonnes </t>
  </si>
  <si>
    <t xml:space="preserve">Tabell 11d. Ankommande varusändningar från utlandet 2016 fördelat på start och mål. Totalt, värde i miljoner SEK </t>
  </si>
  <si>
    <t>Table 11d. Incoming consignments from abroad 2016 by origin and destination. Total, value in millions SEK</t>
  </si>
  <si>
    <t>Table 12a. Outgoing consignments 2016 by commodity groups, number of consignments and average goods weight</t>
  </si>
  <si>
    <t>Table 12b. Incoming consignments from abroad 2016 by commodity groups, number of consignments and average goods weight</t>
  </si>
  <si>
    <t>Table 13a. Outgoing consignments 2016 by branch, number of consignments and average goods weight</t>
  </si>
  <si>
    <t>Table 13b. Incoming consignments from abroad 2016 by branch, number of consignments and average goods weight</t>
  </si>
  <si>
    <t>1a</t>
  </si>
  <si>
    <t>1b</t>
  </si>
  <si>
    <t>1c</t>
  </si>
  <si>
    <t>1d</t>
  </si>
  <si>
    <t>2a</t>
  </si>
  <si>
    <t>2b</t>
  </si>
  <si>
    <t>2c</t>
  </si>
  <si>
    <t>2d</t>
  </si>
  <si>
    <t>3a</t>
  </si>
  <si>
    <t>3b</t>
  </si>
  <si>
    <t>3c</t>
  </si>
  <si>
    <t>3d</t>
  </si>
  <si>
    <t>4a</t>
  </si>
  <si>
    <t>4b</t>
  </si>
  <si>
    <t>4c</t>
  </si>
  <si>
    <t>4d</t>
  </si>
  <si>
    <t>5a</t>
  </si>
  <si>
    <t>5b</t>
  </si>
  <si>
    <t>5c</t>
  </si>
  <si>
    <t>5d</t>
  </si>
  <si>
    <t>6a</t>
  </si>
  <si>
    <t>6b</t>
  </si>
  <si>
    <t>6c</t>
  </si>
  <si>
    <t>6d</t>
  </si>
  <si>
    <t>7a</t>
  </si>
  <si>
    <t>7b</t>
  </si>
  <si>
    <t>7c</t>
  </si>
  <si>
    <t>7d</t>
  </si>
  <si>
    <t>8a</t>
  </si>
  <si>
    <t>8b</t>
  </si>
  <si>
    <t>8c</t>
  </si>
  <si>
    <t>8d</t>
  </si>
  <si>
    <t>9a</t>
  </si>
  <si>
    <t>9b</t>
  </si>
  <si>
    <t>10a</t>
  </si>
  <si>
    <t>10b</t>
  </si>
  <si>
    <t>11a</t>
  </si>
  <si>
    <t>11b</t>
  </si>
  <si>
    <t>11c</t>
  </si>
  <si>
    <t>11d</t>
  </si>
  <si>
    <t>13a</t>
  </si>
  <si>
    <t>13b</t>
  </si>
  <si>
    <t>12a</t>
  </si>
  <si>
    <t>12b</t>
  </si>
  <si>
    <r>
      <t xml:space="preserve">   därav huvudsakligt trafikslag: väg</t>
    </r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</si>
  <si>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 Om uppgiftslämnaren inte känner till hela transportkedjan kan huvudsakligt trafikslag (dvs. det trafikslag som använts för den längsta sträckan) anges.</t>
    </r>
  </si>
  <si>
    <r>
      <t>Tabell 3a. Avgående varusändningar 2016 efter antal anställda</t>
    </r>
    <r>
      <rPr>
        <b/>
        <vertAlign val="superscript"/>
        <sz val="10"/>
        <rFont val="Arial"/>
        <family val="2"/>
      </rPr>
      <t>1</t>
    </r>
  </si>
  <si>
    <r>
      <t>Table 3a. Outgoing consignments 2016 by number of employees</t>
    </r>
    <r>
      <rPr>
        <i/>
        <vertAlign val="superscript"/>
        <sz val="10"/>
        <rFont val="Arial"/>
        <family val="2"/>
      </rPr>
      <t>1</t>
    </r>
  </si>
  <si>
    <r>
      <t>Tabell 3d. Ankommande varusändningar från utlandet 2016 efter storleksklass</t>
    </r>
    <r>
      <rPr>
        <b/>
        <vertAlign val="superscript"/>
        <sz val="10"/>
        <rFont val="Arial"/>
        <family val="2"/>
      </rPr>
      <t>1</t>
    </r>
  </si>
  <si>
    <r>
      <t>Table 3b. Outgoing domestic consignments 2016 by number of employees</t>
    </r>
    <r>
      <rPr>
        <i/>
        <vertAlign val="superscript"/>
        <sz val="10"/>
        <rFont val="Arial"/>
        <family val="2"/>
      </rPr>
      <t>1</t>
    </r>
  </si>
  <si>
    <r>
      <t>Table 3c. Outgoing international consignments 2016 by number of employees</t>
    </r>
    <r>
      <rPr>
        <i/>
        <vertAlign val="superscript"/>
        <sz val="10"/>
        <rFont val="Arial"/>
        <family val="2"/>
      </rPr>
      <t>1</t>
    </r>
  </si>
  <si>
    <r>
      <t>Tabell 8d. Ankommande varusändningar från utlandet 2016 efter vägregioner</t>
    </r>
    <r>
      <rPr>
        <b/>
        <vertAlign val="superscript"/>
        <sz val="10"/>
        <rFont val="Arial"/>
        <family val="2"/>
      </rPr>
      <t>1</t>
    </r>
  </si>
  <si>
    <r>
      <t>Tabell 10a. Avgående inrikes varusändningar 2016 fördelat på start och mål. Totalt, kvantitet i 1 000-tal ton</t>
    </r>
    <r>
      <rPr>
        <b/>
        <vertAlign val="superscript"/>
        <sz val="10"/>
        <rFont val="Arial"/>
        <family val="2"/>
      </rPr>
      <t>1</t>
    </r>
  </si>
  <si>
    <r>
      <t>Tabell 10b. Avgående inrikes varusändningar 2016 fördelat på start och mål. Totalt, värde i miljoner SEK</t>
    </r>
    <r>
      <rPr>
        <b/>
        <vertAlign val="superscript"/>
        <sz val="10"/>
        <rFont val="Arial"/>
        <family val="2"/>
      </rPr>
      <t>1</t>
    </r>
  </si>
  <si>
    <t xml:space="preserve">   därav 13-15 Textil-, klädes- och läderindustri</t>
  </si>
  <si>
    <t xml:space="preserve">   därav 16-17 Trävaru-, massa- och pappersindustri</t>
  </si>
  <si>
    <t xml:space="preserve">   därav 18 Grafisk industri</t>
  </si>
  <si>
    <t xml:space="preserve">   därav 19 Petroleumtillverkning</t>
  </si>
  <si>
    <t xml:space="preserve">   därav 46.310-46.390 Partihandel med livsmedel</t>
  </si>
  <si>
    <t xml:space="preserve">   därav 46.710-46.769 Partihandel med insatsvaror</t>
  </si>
  <si>
    <t xml:space="preserve">   därav 46.410-46.499 Partihandel med andra 
   konsumtionsvaror</t>
  </si>
  <si>
    <t xml:space="preserve">   därav 10-12 Livsmedels-, dryckes- och 
   tobaksvaruframställning</t>
  </si>
  <si>
    <t xml:space="preserve">   därav 22-23 Gummi- och plastvarutillverkning samt 
   tillverkning av icke-metalliska mineraliska produkter </t>
  </si>
  <si>
    <t xml:space="preserve">   därav 26-28 Tillverkning av datorer, elektronikvaror och
   optik, elapparatur samt övriga maskiner</t>
  </si>
  <si>
    <t xml:space="preserve">   därav 31-32 Möbelindustri och övrig industri</t>
  </si>
  <si>
    <t xml:space="preserve">   därav 07 Utvinning av metallmalmer</t>
  </si>
  <si>
    <t xml:space="preserve">   därav 08 Annan utvinning av mineral</t>
  </si>
  <si>
    <t xml:space="preserve">   därav 47.911-47.919 Distanshandel med andra 
   konsumtionsvaror</t>
  </si>
  <si>
    <t xml:space="preserve">   därav Övrigt inom 45-47 Övrig partihandel samt 
   provisionshandel</t>
  </si>
  <si>
    <t xml:space="preserve">   därav 46.510-46.699 (exkl. 46.650 partihandel med  
   kontorsmöbler) Partihandel med elektronik och maskiner</t>
  </si>
  <si>
    <t xml:space="preserve">   därav 20-21 Läkemedelsindustri och övrig kemisk 
   industri</t>
  </si>
  <si>
    <t xml:space="preserve">   därav 28-30 Transportmedelstillverkning 
   (fordonsindustri)</t>
  </si>
  <si>
    <t xml:space="preserve">   därav 24-25 Stål- och metall samt metallvaru-
   framställning</t>
  </si>
  <si>
    <t>Table 2a. Outgoing consignments 2016 by branch of consignor</t>
  </si>
  <si>
    <t>Till tabellförteckning</t>
  </si>
  <si>
    <r>
      <t xml:space="preserve">Publiceringsdatum: </t>
    </r>
    <r>
      <rPr>
        <sz val="10"/>
        <rFont val="Arial"/>
        <family val="2"/>
      </rPr>
      <t>2017-06-29</t>
    </r>
  </si>
  <si>
    <t>tel: 010-130 80 00, e-post: info@statisticon.se</t>
  </si>
  <si>
    <t>Italien och Österrike</t>
  </si>
  <si>
    <t>Övriga EFTA-länder</t>
  </si>
  <si>
    <t>Storbritannien och Irland</t>
  </si>
  <si>
    <t>EFTA-länder och övriga Europa</t>
  </si>
  <si>
    <t>Sydosteuropa inkl Polen, Tjeckien och Baltikum</t>
  </si>
  <si>
    <t>Tabell 1b. Avgående inrikes varusändningar 2016 efter trafikslag</t>
  </si>
  <si>
    <t>Tabell 1c. Avgående utrikes varusändningar 2016 efter trafikslag</t>
  </si>
  <si>
    <r>
      <t>Tabell 3b. Avgående inrikes varusändningar 2016 efter antal anställda</t>
    </r>
    <r>
      <rPr>
        <b/>
        <vertAlign val="superscript"/>
        <sz val="10"/>
        <rFont val="Arial"/>
        <family val="2"/>
      </rPr>
      <t>1</t>
    </r>
  </si>
  <si>
    <r>
      <t>Tabell 3c. Avgående utrikes varusändningar 2016 efter storleksklass</t>
    </r>
    <r>
      <rPr>
        <b/>
        <vertAlign val="superscript"/>
        <sz val="10"/>
        <rFont val="Arial"/>
        <family val="2"/>
      </rPr>
      <t>1</t>
    </r>
  </si>
  <si>
    <t>Tabell 6c. Avgående utrikes varusändningar 2016 efter varugrupper</t>
  </si>
  <si>
    <t>Tabell 7c. Avgående utrikes varusändningar 2016 efter lasttyp</t>
  </si>
  <si>
    <t xml:space="preserve">Tabell 9a. Avgående utrikes varusändningar 2016 efter mottagarland/-region </t>
  </si>
  <si>
    <t>Table 4d. Incoming consignments from abroad 2016 by county</t>
  </si>
  <si>
    <t>Table 2d. Incoming consignments from abroad 2016 by branch of consignor</t>
  </si>
  <si>
    <t>Tabell 4a. Avgående varusändningar efter startlän</t>
  </si>
  <si>
    <t>Table 4a. Outgoing consignments 2016 by county of origin</t>
  </si>
  <si>
    <t>Tabell 4b. Avgående inrikes sändningar efter startlän</t>
  </si>
  <si>
    <r>
      <t>Table 3d. Incoming consignments from abroad 2016 by size</t>
    </r>
    <r>
      <rPr>
        <i/>
        <vertAlign val="superscript"/>
        <sz val="10"/>
        <rFont val="Arial"/>
        <family val="2"/>
      </rPr>
      <t>1</t>
    </r>
  </si>
  <si>
    <t>Table 4c. Outgoing international consignments 2016 by county of origin</t>
  </si>
  <si>
    <t>Tabell 4c. Avgående utrikes varusändningar efter startlän</t>
  </si>
  <si>
    <t>Table 5a. Outgoing consignments 2016 by NUTS II region of origin</t>
  </si>
  <si>
    <t>Tabell 5b. Avgående inrikes varusändningar efter startriksområde (NUTS II)</t>
  </si>
  <si>
    <t>Table 5b. Outgoing domestic consignments 2016 by NUTS II region of origin</t>
  </si>
  <si>
    <t>Table 5c. Outgoing international consignments 2016 by NUTS II region of origin</t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</si>
  <si>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Trafikverkets regionindelning är följande:</t>
    </r>
  </si>
  <si>
    <r>
      <t>Tabell 8a. Avgående varusändningar 2016 efter startvägregion</t>
    </r>
    <r>
      <rPr>
        <b/>
        <vertAlign val="superscript"/>
        <sz val="10"/>
        <rFont val="Arial"/>
        <family val="2"/>
      </rPr>
      <t>1</t>
    </r>
  </si>
  <si>
    <r>
      <t>Tabell 8b. Avgående inrikes varusändningar 2016 efter startvägregion</t>
    </r>
    <r>
      <rPr>
        <b/>
        <vertAlign val="superscript"/>
        <sz val="10"/>
        <rFont val="Arial"/>
        <family val="2"/>
      </rPr>
      <t>1</t>
    </r>
  </si>
  <si>
    <r>
      <t>Tabell 8c. Avgående utrikes varusändningar 2016 efter startvägregion</t>
    </r>
    <r>
      <rPr>
        <b/>
        <vertAlign val="superscript"/>
        <sz val="10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</si>
  <si>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Regioner/Regions (NUTS2), län/county</t>
    </r>
  </si>
  <si>
    <t>SE11 Stockholm: Stockholms</t>
  </si>
  <si>
    <t>SE12 Östra Mellansverige: Uppsala, Södermanlands, Östergötlands, Örebro, Västmanlands</t>
  </si>
  <si>
    <t>SE21 Småland med öarna: Jönköpings, Kronobergs, Kalmar, Gotlands</t>
  </si>
  <si>
    <t>SE22 Sydsverige: Blekinge, Skåne</t>
  </si>
  <si>
    <t>SE23 Västsverige: Hallands, Västra Götalands</t>
  </si>
  <si>
    <t>SE31 Norra Mellansverige: Värmlands, Dalarnas, Gävleborgs</t>
  </si>
  <si>
    <t>SE32 Mellersta Norrland: Västernorrlands, Jämtlands</t>
  </si>
  <si>
    <t>SE33 Övre Norrland: Västerbottens, Norrbottens</t>
  </si>
  <si>
    <t xml:space="preserve">Tabell 12a. Avgående varusändningar 2016 efter varugrupper, antal sändningar och genomsnittlig godsvikt </t>
  </si>
  <si>
    <t xml:space="preserve">Tabell 12b. Ankommande varusändningar från utlandet 2016 efter varugrupper, antal sändningar och genomsnittlig godsvikt  </t>
  </si>
  <si>
    <t xml:space="preserve">Tabell 13a. Avgående varusändningar 2016 efter bransch, antal sändningar och genomsnittlig godsvikt </t>
  </si>
  <si>
    <t>Tabell 13b. Ankommande varusändningar från utlandet 2016 efter bransch, antal sändningar och genomsnittlig godsvikt</t>
  </si>
  <si>
    <t xml:space="preserve">                                                          Statistik 2017:28</t>
  </si>
  <si>
    <t>-</t>
  </si>
  <si>
    <t>Varuflödesundersökningen 2016 - resultattabeller</t>
  </si>
  <si>
    <t xml:space="preserve">Mer information om definitioner, metoder och kvalitet finns på Trafikanalys hemsida. </t>
  </si>
  <si>
    <t>http://www.trafa.se/varufloden.</t>
  </si>
  <si>
    <r>
      <t xml:space="preserve">   därav huvudsakligt trafikslag: väg</t>
    </r>
    <r>
      <rPr>
        <vertAlign val="superscript"/>
        <sz val="9"/>
        <rFont val="Arial"/>
        <family val="2"/>
      </rPr>
      <t>1</t>
    </r>
    <r>
      <rPr>
        <vertAlign val="superscript"/>
        <sz val="8"/>
        <rFont val="Arial"/>
        <family val="2"/>
      </rPr>
      <t xml:space="preserve"> 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</si>
  <si>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Om uppgiftslämnaren inte känner till hela transportkedjan kan huvudsakligt trafikslag (dvs. det trafikslag som använts för den längsta sträckan) anges.</t>
    </r>
  </si>
  <si>
    <r>
      <t xml:space="preserve">   därav huvudsakligt trafikslag: väg</t>
    </r>
    <r>
      <rPr>
        <vertAlign val="superscript"/>
        <sz val="8"/>
        <rFont val="Arial"/>
        <family val="2"/>
      </rPr>
      <t xml:space="preserve">1 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</si>
  <si>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Uppgifter om antal anställda är endast tillgängliga för urvalsinsamlad data.
</t>
    </r>
    <r>
      <rPr>
        <i/>
        <sz val="8"/>
        <rFont val="Arial"/>
        <family val="2"/>
      </rPr>
      <t>Data on number of employees are only available from the sample survey.</t>
    </r>
  </si>
  <si>
    <t>Table 4b. Outgoing domestic consignments 2016 by county of origin</t>
  </si>
  <si>
    <t>NUTS II region</t>
  </si>
  <si>
    <r>
      <t>Tabell 5a. Avgående varusändningar efter startriksområde (NUTS II)</t>
    </r>
    <r>
      <rPr>
        <b/>
        <vertAlign val="superscript"/>
        <sz val="10"/>
        <rFont val="Arial"/>
        <family val="2"/>
      </rPr>
      <t>1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</si>
  <si>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Regionindelningen är följande:</t>
    </r>
  </si>
  <si>
    <t>Län/County</t>
  </si>
  <si>
    <t>SE11 Stockholm</t>
  </si>
  <si>
    <t>SE12 Östra Mellansverige</t>
  </si>
  <si>
    <t>Uppsala</t>
  </si>
  <si>
    <t>Örebro</t>
  </si>
  <si>
    <t>Södermanlands</t>
  </si>
  <si>
    <t>Västmanlands</t>
  </si>
  <si>
    <t>Östergötlands</t>
  </si>
  <si>
    <t>SE21 Småland med öarna</t>
  </si>
  <si>
    <t>Jönköpings</t>
  </si>
  <si>
    <t>Kalmar</t>
  </si>
  <si>
    <t>Kronobergs</t>
  </si>
  <si>
    <t>Gotlands</t>
  </si>
  <si>
    <t>SE22 Sydsverige</t>
  </si>
  <si>
    <t>Blekinge</t>
  </si>
  <si>
    <t>Skåne</t>
  </si>
  <si>
    <t>SE23 Västsverige</t>
  </si>
  <si>
    <t>Hallands</t>
  </si>
  <si>
    <t>Västra Götalands</t>
  </si>
  <si>
    <t>SE31 Norra Mellansverige</t>
  </si>
  <si>
    <t>Värmlands</t>
  </si>
  <si>
    <t>Gävleborgs</t>
  </si>
  <si>
    <t>Dalarnas</t>
  </si>
  <si>
    <t>SE32 Mellersta Norrland</t>
  </si>
  <si>
    <t>Västernorrlands</t>
  </si>
  <si>
    <t>Jämtlands</t>
  </si>
  <si>
    <t>SE33 Övre Norrland</t>
  </si>
  <si>
    <t>Västerbottens</t>
  </si>
  <si>
    <t>Norrbottens</t>
  </si>
  <si>
    <t>Riksområde/Region (NUTS II)</t>
  </si>
  <si>
    <t>Tabell 5c. Avgående utrikes varusändningar efter startriksområde (NUTS II)</t>
  </si>
  <si>
    <t>Tabell 5d. Ankommande varusändningar från utlandet 2016 efter riksområde (NUTS II)</t>
  </si>
  <si>
    <t xml:space="preserve">    därav jord, sten, grus och sand</t>
  </si>
  <si>
    <t>Table 8a. Outgoing consignments 2016 by regional directorate area of origin</t>
  </si>
  <si>
    <t>Table 8b. Outgoing domestic consignments 2016 by regional directorate area of origin</t>
  </si>
  <si>
    <t>Tabell 8c. Outgoing international consignments 2016 by regional directorate area of origin</t>
  </si>
  <si>
    <t>Table 8d. Incoming consignments from abroad 2016 by regional directorate area</t>
  </si>
  <si>
    <t>Avsändarland eller region</t>
  </si>
  <si>
    <t>Country or region of the consignor</t>
  </si>
  <si>
    <r>
      <rPr>
        <b/>
        <sz val="8"/>
        <rFont val="Arial"/>
        <family val="2"/>
      </rPr>
      <t>Från län</t>
    </r>
    <r>
      <rPr>
        <sz val="8"/>
        <rFont val="Arial"/>
        <family val="2"/>
      </rPr>
      <t xml:space="preserve">
</t>
    </r>
    <r>
      <rPr>
        <i/>
        <sz val="8"/>
        <rFont val="Arial"/>
        <family val="2"/>
      </rPr>
      <t>County of origin</t>
    </r>
  </si>
  <si>
    <r>
      <rPr>
        <vertAlign val="superscript"/>
        <sz val="8"/>
        <rFont val="Arial"/>
        <family val="2"/>
      </rPr>
      <t>1</t>
    </r>
    <r>
      <rPr>
        <sz val="8"/>
        <rFont val="Arial"/>
        <family val="2"/>
      </rPr>
      <t xml:space="preserve"> Konfidensintervall saknas i denna tabell på grund av utrymmesskäl. Kontakta Trafikanalys om konfidensintervall önskas.</t>
    </r>
  </si>
  <si>
    <r>
      <t>Avsändande region</t>
    </r>
    <r>
      <rPr>
        <vertAlign val="superscript"/>
        <sz val="8"/>
        <rFont val="Arial"/>
        <family val="2"/>
      </rPr>
      <t xml:space="preserve">1
</t>
    </r>
    <r>
      <rPr>
        <i/>
        <sz val="8"/>
        <rFont val="Arial"/>
        <family val="2"/>
      </rPr>
      <t>Region of origin</t>
    </r>
  </si>
  <si>
    <t xml:space="preserve">Table 11b. Outgoing international consignments 2016 by origin and destination. Total, value in millions SEK </t>
  </si>
  <si>
    <r>
      <t xml:space="preserve">Tabell 2a. Avgående varusändningar 2016 efter </t>
    </r>
    <r>
      <rPr>
        <b/>
        <u/>
        <sz val="10"/>
        <rFont val="Arial"/>
        <family val="2"/>
      </rPr>
      <t>avsändarens</t>
    </r>
    <r>
      <rPr>
        <b/>
        <sz val="10"/>
        <rFont val="Arial"/>
        <family val="2"/>
      </rPr>
      <t xml:space="preserve"> branschtillhörighet</t>
    </r>
  </si>
  <si>
    <t>Table 10b. Outgoing domestic consignments 2016 by origin and destination. Total, value in millions SEK</t>
  </si>
  <si>
    <t>Järnväg - sjö</t>
  </si>
  <si>
    <r>
      <t xml:space="preserve">Reviderad: </t>
    </r>
    <r>
      <rPr>
        <sz val="10"/>
        <rFont val="Arial"/>
        <family val="2"/>
      </rPr>
      <t>2017-11-23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</si>
</sst>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"/>
    <numFmt numFmtId="165" formatCode="#,##0.0"/>
    <numFmt numFmtId="166" formatCode="0.0"/>
  </numFmts>
  <fonts count="36" x14ac:knownFonts="1">
    <font>
      <sz val="10"/>
      <name val="MS Sans Serif"/>
      <family val="2"/>
    </font>
    <font>
      <sz val="9"/>
      <color theme="1"/>
      <name val="Arial"/>
      <family val="2"/>
    </font>
    <font>
      <sz val="10"/>
      <name val="MS Sans Serif"/>
      <family val="2"/>
    </font>
    <font>
      <sz val="9"/>
      <name val="Arial"/>
      <family val="2"/>
    </font>
    <font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i/>
      <sz val="18"/>
      <name val="Arial"/>
      <family val="2"/>
    </font>
    <font>
      <u/>
      <sz val="10"/>
      <color theme="10"/>
      <name val="MS Sans Serif"/>
      <family val="2"/>
    </font>
    <font>
      <b/>
      <sz val="14"/>
      <name val="Arial"/>
      <family val="2"/>
    </font>
    <font>
      <b/>
      <i/>
      <sz val="14"/>
      <name val="Arial"/>
      <family val="2"/>
    </font>
    <font>
      <b/>
      <sz val="16"/>
      <color indexed="9"/>
      <name val="Tahoma"/>
      <family val="2"/>
    </font>
    <font>
      <b/>
      <sz val="20"/>
      <name val="Arial"/>
      <family val="2"/>
    </font>
    <font>
      <i/>
      <sz val="14"/>
      <name val="Arial"/>
      <family val="2"/>
    </font>
    <font>
      <u/>
      <sz val="10"/>
      <color indexed="12"/>
      <name val="Arial"/>
      <family val="2"/>
    </font>
    <font>
      <sz val="8"/>
      <name val="Verdana"/>
      <family val="2"/>
    </font>
    <font>
      <u/>
      <sz val="10"/>
      <color theme="10"/>
      <name val="Arial"/>
      <family val="2"/>
    </font>
    <font>
      <b/>
      <u/>
      <sz val="10"/>
      <name val="Arial"/>
      <family val="2"/>
    </font>
    <font>
      <i/>
      <sz val="8"/>
      <name val="Arial"/>
      <family val="2"/>
    </font>
    <font>
      <sz val="7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u/>
      <sz val="8"/>
      <name val="Arial"/>
      <family val="2"/>
    </font>
    <font>
      <b/>
      <i/>
      <sz val="8"/>
      <name val="Arial"/>
      <family val="2"/>
    </font>
    <font>
      <i/>
      <sz val="10"/>
      <name val="Arial"/>
      <family val="2"/>
    </font>
    <font>
      <sz val="8"/>
      <name val="MS Sans Serif"/>
      <family val="2"/>
    </font>
    <font>
      <i/>
      <sz val="8"/>
      <name val="MS Sans Serif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vertAlign val="superscript"/>
      <sz val="10"/>
      <name val="Arial"/>
      <family val="2"/>
    </font>
    <font>
      <i/>
      <vertAlign val="superscript"/>
      <sz val="10"/>
      <name val="Arial"/>
      <family val="2"/>
    </font>
    <font>
      <u/>
      <sz val="8"/>
      <color theme="10"/>
      <name val="Arial"/>
      <family val="2"/>
    </font>
    <font>
      <b/>
      <u/>
      <sz val="10"/>
      <color theme="10"/>
      <name val="MS Sans Serif"/>
    </font>
    <font>
      <vertAlign val="superscript"/>
      <sz val="9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2AF3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48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8" fillId="0" borderId="0"/>
    <xf numFmtId="0" fontId="8" fillId="0" borderId="0"/>
    <xf numFmtId="0" fontId="17" fillId="0" borderId="0"/>
  </cellStyleXfs>
  <cellXfs count="351">
    <xf numFmtId="0" fontId="0" fillId="0" borderId="0" xfId="0"/>
    <xf numFmtId="0" fontId="0" fillId="2" borderId="0" xfId="0" applyFill="1"/>
    <xf numFmtId="0" fontId="9" fillId="2" borderId="0" xfId="0" applyFont="1" applyFill="1"/>
    <xf numFmtId="0" fontId="11" fillId="2" borderId="0" xfId="0" applyFont="1" applyFill="1"/>
    <xf numFmtId="0" fontId="1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Border="1"/>
    <xf numFmtId="0" fontId="7" fillId="2" borderId="2" xfId="0" applyFont="1" applyFill="1" applyBorder="1"/>
    <xf numFmtId="9" fontId="7" fillId="2" borderId="2" xfId="1" applyNumberFormat="1" applyFont="1" applyFill="1" applyBorder="1" applyAlignment="1">
      <alignment horizontal="right"/>
    </xf>
    <xf numFmtId="9" fontId="7" fillId="2" borderId="2" xfId="0" applyNumberFormat="1" applyFont="1" applyFill="1" applyBorder="1"/>
    <xf numFmtId="0" fontId="7" fillId="2" borderId="0" xfId="0" applyFont="1" applyFill="1" applyBorder="1"/>
    <xf numFmtId="9" fontId="7" fillId="2" borderId="0" xfId="1" applyNumberFormat="1" applyFont="1" applyFill="1" applyBorder="1" applyAlignment="1">
      <alignment horizontal="right"/>
    </xf>
    <xf numFmtId="9" fontId="7" fillId="2" borderId="0" xfId="0" applyNumberFormat="1" applyFont="1" applyFill="1" applyBorder="1"/>
    <xf numFmtId="0" fontId="7" fillId="2" borderId="0" xfId="0" applyFont="1" applyFill="1" applyBorder="1" applyAlignment="1">
      <alignment wrapText="1"/>
    </xf>
    <xf numFmtId="0" fontId="7" fillId="2" borderId="1" xfId="0" applyFont="1" applyFill="1" applyBorder="1"/>
    <xf numFmtId="9" fontId="7" fillId="2" borderId="1" xfId="1" applyNumberFormat="1" applyFont="1" applyFill="1" applyBorder="1" applyAlignment="1">
      <alignment horizontal="right"/>
    </xf>
    <xf numFmtId="9" fontId="7" fillId="2" borderId="1" xfId="0" applyNumberFormat="1" applyFont="1" applyFill="1" applyBorder="1"/>
    <xf numFmtId="9" fontId="7" fillId="2" borderId="0" xfId="1" applyNumberFormat="1" applyFont="1" applyFill="1" applyAlignment="1">
      <alignment horizontal="right"/>
    </xf>
    <xf numFmtId="0" fontId="8" fillId="2" borderId="0" xfId="0" applyFont="1" applyFill="1"/>
    <xf numFmtId="0" fontId="5" fillId="2" borderId="0" xfId="0" applyFont="1" applyFill="1"/>
    <xf numFmtId="0" fontId="0" fillId="2" borderId="2" xfId="0" applyFill="1" applyBorder="1"/>
    <xf numFmtId="0" fontId="0" fillId="2" borderId="0" xfId="0" applyFill="1" applyBorder="1"/>
    <xf numFmtId="0" fontId="6" fillId="2" borderId="0" xfId="3" applyFill="1"/>
    <xf numFmtId="0" fontId="14" fillId="2" borderId="0" xfId="3" applyFont="1" applyFill="1"/>
    <xf numFmtId="0" fontId="12" fillId="2" borderId="0" xfId="3" applyFont="1" applyFill="1"/>
    <xf numFmtId="0" fontId="5" fillId="2" borderId="0" xfId="3" applyFont="1" applyFill="1"/>
    <xf numFmtId="0" fontId="6" fillId="2" borderId="0" xfId="3" applyFont="1" applyFill="1"/>
    <xf numFmtId="0" fontId="15" fillId="2" borderId="0" xfId="3" applyFont="1" applyFill="1"/>
    <xf numFmtId="0" fontId="18" fillId="2" borderId="0" xfId="2" applyFont="1" applyFill="1" applyAlignment="1" applyProtection="1"/>
    <xf numFmtId="0" fontId="5" fillId="5" borderId="0" xfId="7" applyFont="1" applyFill="1" applyAlignment="1">
      <alignment horizontal="center"/>
    </xf>
    <xf numFmtId="0" fontId="6" fillId="5" borderId="0" xfId="7" applyFont="1" applyFill="1"/>
    <xf numFmtId="0" fontId="5" fillId="5" borderId="0" xfId="7" applyFont="1" applyFill="1" applyBorder="1"/>
    <xf numFmtId="0" fontId="5" fillId="4" borderId="0" xfId="7" applyFont="1" applyFill="1" applyAlignment="1">
      <alignment horizontal="center"/>
    </xf>
    <xf numFmtId="0" fontId="6" fillId="5" borderId="0" xfId="7" applyFont="1" applyFill="1" applyAlignment="1">
      <alignment vertical="center"/>
    </xf>
    <xf numFmtId="0" fontId="6" fillId="5" borderId="0" xfId="7" quotePrefix="1" applyFont="1" applyFill="1" applyAlignment="1">
      <alignment vertical="center"/>
    </xf>
    <xf numFmtId="0" fontId="1" fillId="2" borderId="3" xfId="0" applyFont="1" applyFill="1" applyBorder="1"/>
    <xf numFmtId="0" fontId="1" fillId="2" borderId="3" xfId="0" applyFont="1" applyFill="1" applyBorder="1" applyAlignment="1">
      <alignment horizontal="right" wrapText="1"/>
    </xf>
    <xf numFmtId="0" fontId="8" fillId="2" borderId="0" xfId="0" applyFont="1" applyFill="1" applyAlignment="1">
      <alignment vertical="center"/>
    </xf>
    <xf numFmtId="0" fontId="21" fillId="2" borderId="0" xfId="0" applyFont="1" applyFill="1" applyAlignment="1">
      <alignment vertical="center"/>
    </xf>
    <xf numFmtId="0" fontId="21" fillId="2" borderId="0" xfId="0" applyFont="1" applyFill="1"/>
    <xf numFmtId="0" fontId="8" fillId="2" borderId="0" xfId="0" applyFont="1" applyFill="1" applyBorder="1" applyAlignment="1">
      <alignment vertical="center" wrapText="1"/>
    </xf>
    <xf numFmtId="0" fontId="8" fillId="2" borderId="0" xfId="0" quotePrefix="1" applyFont="1" applyFill="1" applyBorder="1" applyAlignment="1">
      <alignment vertical="center"/>
    </xf>
    <xf numFmtId="164" fontId="8" fillId="2" borderId="0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22" fillId="2" borderId="0" xfId="0" applyFont="1" applyFill="1"/>
    <xf numFmtId="0" fontId="22" fillId="2" borderId="0" xfId="0" applyFont="1" applyFill="1" applyBorder="1" applyAlignment="1">
      <alignment vertical="center"/>
    </xf>
    <xf numFmtId="0" fontId="20" fillId="2" borderId="0" xfId="0" applyFont="1" applyFill="1" applyBorder="1" applyAlignment="1">
      <alignment vertical="top"/>
    </xf>
    <xf numFmtId="164" fontId="8" fillId="2" borderId="0" xfId="0" applyNumberFormat="1" applyFont="1" applyFill="1" applyBorder="1" applyAlignment="1">
      <alignment horizontal="center" wrapText="1"/>
    </xf>
    <xf numFmtId="0" fontId="22" fillId="2" borderId="0" xfId="0" applyFont="1" applyFill="1" applyBorder="1" applyAlignment="1"/>
    <xf numFmtId="0" fontId="8" fillId="2" borderId="0" xfId="0" applyFont="1" applyFill="1" applyBorder="1" applyAlignment="1">
      <alignment wrapText="1"/>
    </xf>
    <xf numFmtId="3" fontId="8" fillId="6" borderId="0" xfId="0" applyNumberFormat="1" applyFont="1" applyFill="1" applyAlignment="1">
      <alignment horizontal="right"/>
    </xf>
    <xf numFmtId="3" fontId="8" fillId="5" borderId="0" xfId="0" applyNumberFormat="1" applyFont="1" applyFill="1" applyAlignment="1">
      <alignment horizontal="right"/>
    </xf>
    <xf numFmtId="3" fontId="22" fillId="5" borderId="0" xfId="0" applyNumberFormat="1" applyFont="1" applyFill="1" applyAlignment="1">
      <alignment horizontal="right"/>
    </xf>
    <xf numFmtId="1" fontId="8" fillId="5" borderId="0" xfId="0" applyNumberFormat="1" applyFont="1" applyFill="1" applyAlignment="1">
      <alignment horizontal="right" vertical="top"/>
    </xf>
    <xf numFmtId="3" fontId="22" fillId="6" borderId="0" xfId="0" applyNumberFormat="1" applyFont="1" applyFill="1" applyAlignment="1">
      <alignment horizontal="right"/>
    </xf>
    <xf numFmtId="0" fontId="6" fillId="5" borderId="0" xfId="3" applyFill="1"/>
    <xf numFmtId="0" fontId="6" fillId="5" borderId="0" xfId="3" applyFill="1" applyAlignment="1">
      <alignment horizontal="right"/>
    </xf>
    <xf numFmtId="0" fontId="5" fillId="5" borderId="0" xfId="3" applyFont="1" applyFill="1" applyBorder="1"/>
    <xf numFmtId="0" fontId="22" fillId="5" borderId="0" xfId="3" applyFont="1" applyFill="1" applyBorder="1" applyAlignment="1">
      <alignment horizontal="left" vertical="top" wrapText="1"/>
    </xf>
    <xf numFmtId="0" fontId="8" fillId="5" borderId="4" xfId="3" applyFont="1" applyFill="1" applyBorder="1" applyAlignment="1">
      <alignment horizontal="right" vertical="top" wrapText="1"/>
    </xf>
    <xf numFmtId="0" fontId="8" fillId="5" borderId="0" xfId="3" applyFont="1" applyFill="1" applyAlignment="1">
      <alignment horizontal="right" vertical="top" wrapText="1"/>
    </xf>
    <xf numFmtId="3" fontId="22" fillId="5" borderId="0" xfId="3" applyNumberFormat="1" applyFont="1" applyFill="1" applyAlignment="1">
      <alignment horizontal="right" vertical="top" wrapText="1"/>
    </xf>
    <xf numFmtId="0" fontId="25" fillId="5" borderId="0" xfId="3" applyFont="1" applyFill="1" applyAlignment="1">
      <alignment horizontal="left" vertical="top" wrapText="1"/>
    </xf>
    <xf numFmtId="0" fontId="6" fillId="5" borderId="0" xfId="3" applyFont="1" applyFill="1"/>
    <xf numFmtId="3" fontId="22" fillId="5" borderId="0" xfId="3" applyNumberFormat="1" applyFont="1" applyFill="1" applyAlignment="1">
      <alignment horizontal="right" wrapText="1"/>
    </xf>
    <xf numFmtId="0" fontId="22" fillId="5" borderId="0" xfId="3" applyFont="1" applyFill="1" applyAlignment="1">
      <alignment horizontal="left" vertical="top" wrapText="1"/>
    </xf>
    <xf numFmtId="0" fontId="5" fillId="5" borderId="0" xfId="3" applyFont="1" applyFill="1"/>
    <xf numFmtId="0" fontId="22" fillId="5" borderId="0" xfId="3" applyFont="1" applyFill="1" applyAlignment="1">
      <alignment vertical="top" wrapText="1"/>
    </xf>
    <xf numFmtId="0" fontId="8" fillId="5" borderId="0" xfId="3" applyFont="1" applyFill="1" applyAlignment="1">
      <alignment horizontal="left" vertical="top" wrapText="1"/>
    </xf>
    <xf numFmtId="3" fontId="8" fillId="5" borderId="0" xfId="3" applyNumberFormat="1" applyFont="1" applyFill="1" applyAlignment="1">
      <alignment horizontal="right" wrapText="1"/>
    </xf>
    <xf numFmtId="0" fontId="8" fillId="5" borderId="0" xfId="3" applyFont="1" applyFill="1"/>
    <xf numFmtId="3" fontId="8" fillId="5" borderId="0" xfId="3" applyNumberFormat="1" applyFont="1" applyFill="1" applyAlignment="1">
      <alignment horizontal="right" vertical="top" wrapText="1"/>
    </xf>
    <xf numFmtId="0" fontId="8" fillId="5" borderId="6" xfId="3" applyFont="1" applyFill="1" applyBorder="1" applyAlignment="1">
      <alignment horizontal="left" vertical="center"/>
    </xf>
    <xf numFmtId="0" fontId="8" fillId="5" borderId="0" xfId="3" applyFont="1" applyFill="1" applyBorder="1" applyAlignment="1">
      <alignment horizontal="left" vertical="top" wrapText="1"/>
    </xf>
    <xf numFmtId="0" fontId="22" fillId="5" borderId="0" xfId="3" applyFont="1" applyFill="1" applyAlignment="1">
      <alignment horizontal="left" vertical="center"/>
    </xf>
    <xf numFmtId="0" fontId="8" fillId="5" borderId="0" xfId="3" applyFont="1" applyFill="1" applyBorder="1"/>
    <xf numFmtId="0" fontId="8" fillId="5" borderId="0" xfId="3" applyFont="1" applyFill="1" applyAlignment="1">
      <alignment horizontal="right" wrapText="1"/>
    </xf>
    <xf numFmtId="0" fontId="8" fillId="5" borderId="0" xfId="3" applyFont="1" applyFill="1" applyBorder="1" applyAlignment="1">
      <alignment horizontal="left" vertical="center"/>
    </xf>
    <xf numFmtId="0" fontId="22" fillId="5" borderId="4" xfId="3" applyFont="1" applyFill="1" applyBorder="1" applyAlignment="1">
      <alignment horizontal="left" vertical="top" wrapText="1"/>
    </xf>
    <xf numFmtId="3" fontId="8" fillId="5" borderId="4" xfId="3" applyNumberFormat="1" applyFont="1" applyFill="1" applyBorder="1" applyAlignment="1">
      <alignment horizontal="right" vertical="top" wrapText="1"/>
    </xf>
    <xf numFmtId="0" fontId="6" fillId="5" borderId="4" xfId="3" applyFill="1" applyBorder="1"/>
    <xf numFmtId="3" fontId="8" fillId="5" borderId="4" xfId="3" applyNumberFormat="1" applyFont="1" applyFill="1" applyBorder="1" applyAlignment="1">
      <alignment horizontal="right" wrapText="1"/>
    </xf>
    <xf numFmtId="1" fontId="8" fillId="5" borderId="1" xfId="0" applyNumberFormat="1" applyFont="1" applyFill="1" applyBorder="1" applyAlignment="1">
      <alignment horizontal="right" vertical="top"/>
    </xf>
    <xf numFmtId="0" fontId="22" fillId="5" borderId="1" xfId="0" applyFont="1" applyFill="1" applyBorder="1" applyAlignment="1">
      <alignment horizontal="right" vertical="top"/>
    </xf>
    <xf numFmtId="0" fontId="8" fillId="5" borderId="0" xfId="3" applyFont="1" applyFill="1" applyBorder="1" applyAlignment="1">
      <alignment vertical="top" wrapText="1"/>
    </xf>
    <xf numFmtId="0" fontId="8" fillId="5" borderId="0" xfId="3" applyFont="1" applyFill="1" applyBorder="1" applyAlignment="1">
      <alignment horizontal="right" vertical="top" wrapText="1"/>
    </xf>
    <xf numFmtId="0" fontId="8" fillId="5" borderId="0" xfId="3" applyFont="1" applyFill="1" applyBorder="1" applyAlignment="1">
      <alignment horizontal="center" vertical="top" wrapText="1"/>
    </xf>
    <xf numFmtId="0" fontId="8" fillId="5" borderId="0" xfId="3" applyFont="1" applyFill="1" applyAlignment="1">
      <alignment horizontal="left" vertical="center"/>
    </xf>
    <xf numFmtId="0" fontId="8" fillId="5" borderId="0" xfId="3" applyFont="1" applyFill="1" applyAlignment="1">
      <alignment horizontal="left" vertical="center" wrapText="1"/>
    </xf>
    <xf numFmtId="164" fontId="8" fillId="2" borderId="0" xfId="0" applyNumberFormat="1" applyFont="1" applyFill="1" applyBorder="1" applyAlignment="1">
      <alignment horizontal="left" vertical="center" wrapText="1"/>
    </xf>
    <xf numFmtId="0" fontId="22" fillId="5" borderId="7" xfId="3" applyFont="1" applyFill="1" applyBorder="1" applyAlignment="1">
      <alignment horizontal="left" vertical="top" wrapText="1"/>
    </xf>
    <xf numFmtId="3" fontId="22" fillId="5" borderId="4" xfId="3" applyNumberFormat="1" applyFont="1" applyFill="1" applyBorder="1" applyAlignment="1">
      <alignment horizontal="right" vertical="top" wrapText="1"/>
    </xf>
    <xf numFmtId="0" fontId="5" fillId="5" borderId="4" xfId="3" applyFont="1" applyFill="1" applyBorder="1"/>
    <xf numFmtId="3" fontId="22" fillId="5" borderId="4" xfId="3" applyNumberFormat="1" applyFont="1" applyFill="1" applyBorder="1" applyAlignment="1">
      <alignment horizontal="right" wrapText="1"/>
    </xf>
    <xf numFmtId="0" fontId="3" fillId="2" borderId="7" xfId="0" applyFont="1" applyFill="1" applyBorder="1" applyAlignment="1">
      <alignment vertical="top"/>
    </xf>
    <xf numFmtId="0" fontId="8" fillId="2" borderId="7" xfId="0" applyFont="1" applyFill="1" applyBorder="1" applyAlignment="1">
      <alignment vertical="top"/>
    </xf>
    <xf numFmtId="0" fontId="8" fillId="2" borderId="7" xfId="0" applyFont="1" applyFill="1" applyBorder="1"/>
    <xf numFmtId="0" fontId="20" fillId="2" borderId="4" xfId="0" applyFont="1" applyFill="1" applyBorder="1" applyAlignment="1">
      <alignment vertical="top"/>
    </xf>
    <xf numFmtId="164" fontId="8" fillId="2" borderId="4" xfId="0" applyNumberFormat="1" applyFont="1" applyFill="1" applyBorder="1" applyAlignment="1">
      <alignment horizontal="center" wrapText="1"/>
    </xf>
    <xf numFmtId="0" fontId="22" fillId="2" borderId="4" xfId="0" applyFont="1" applyFill="1" applyBorder="1" applyAlignment="1"/>
    <xf numFmtId="0" fontId="8" fillId="2" borderId="4" xfId="0" applyFont="1" applyFill="1" applyBorder="1"/>
    <xf numFmtId="3" fontId="8" fillId="2" borderId="0" xfId="0" applyNumberFormat="1" applyFont="1" applyFill="1" applyAlignment="1">
      <alignment horizontal="right"/>
    </xf>
    <xf numFmtId="3" fontId="22" fillId="2" borderId="0" xfId="0" applyNumberFormat="1" applyFont="1" applyFill="1" applyAlignment="1">
      <alignment horizontal="right"/>
    </xf>
    <xf numFmtId="0" fontId="0" fillId="2" borderId="0" xfId="0" applyFill="1" applyAlignment="1"/>
    <xf numFmtId="0" fontId="5" fillId="2" borderId="0" xfId="0" applyFont="1" applyFill="1" applyAlignment="1"/>
    <xf numFmtId="0" fontId="22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/>
    </xf>
    <xf numFmtId="0" fontId="8" fillId="2" borderId="4" xfId="0" applyFont="1" applyFill="1" applyBorder="1" applyAlignment="1">
      <alignment vertical="center" wrapText="1"/>
    </xf>
    <xf numFmtId="3" fontId="22" fillId="2" borderId="4" xfId="0" applyNumberFormat="1" applyFont="1" applyFill="1" applyBorder="1" applyAlignment="1">
      <alignment horizontal="right"/>
    </xf>
    <xf numFmtId="3" fontId="8" fillId="2" borderId="0" xfId="0" applyNumberFormat="1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22" fillId="2" borderId="0" xfId="0" applyFont="1" applyFill="1" applyBorder="1" applyAlignment="1">
      <alignment vertical="center" wrapText="1"/>
    </xf>
    <xf numFmtId="0" fontId="22" fillId="2" borderId="1" xfId="0" applyFont="1" applyFill="1" applyBorder="1" applyAlignment="1">
      <alignment vertical="center"/>
    </xf>
    <xf numFmtId="3" fontId="8" fillId="2" borderId="1" xfId="0" applyNumberFormat="1" applyFont="1" applyFill="1" applyBorder="1"/>
    <xf numFmtId="0" fontId="0" fillId="2" borderId="0" xfId="0" applyFill="1" applyAlignment="1">
      <alignment horizontal="right"/>
    </xf>
    <xf numFmtId="0" fontId="8" fillId="2" borderId="0" xfId="0" applyFont="1" applyFill="1" applyAlignment="1">
      <alignment horizontal="right"/>
    </xf>
    <xf numFmtId="0" fontId="3" fillId="2" borderId="7" xfId="0" applyFont="1" applyFill="1" applyBorder="1" applyAlignment="1">
      <alignment horizontal="right"/>
    </xf>
    <xf numFmtId="0" fontId="22" fillId="2" borderId="4" xfId="0" applyFont="1" applyFill="1" applyBorder="1" applyAlignment="1">
      <alignment horizontal="right"/>
    </xf>
    <xf numFmtId="0" fontId="8" fillId="2" borderId="0" xfId="0" applyFont="1" applyFill="1" applyAlignment="1">
      <alignment horizontal="right" vertical="center"/>
    </xf>
    <xf numFmtId="0" fontId="8" fillId="2" borderId="1" xfId="0" applyFont="1" applyFill="1" applyBorder="1" applyAlignment="1">
      <alignment horizontal="right"/>
    </xf>
    <xf numFmtId="164" fontId="8" fillId="2" borderId="4" xfId="0" applyNumberFormat="1" applyFont="1" applyFill="1" applyBorder="1" applyAlignment="1">
      <alignment horizontal="center" vertical="top" wrapText="1"/>
    </xf>
    <xf numFmtId="0" fontId="8" fillId="2" borderId="0" xfId="0" quotePrefix="1" applyFont="1" applyFill="1" applyBorder="1" applyAlignment="1">
      <alignment horizontal="left" vertical="center" wrapText="1"/>
    </xf>
    <xf numFmtId="0" fontId="8" fillId="2" borderId="0" xfId="0" quotePrefix="1" applyFont="1" applyFill="1" applyBorder="1" applyAlignment="1">
      <alignment vertical="center" wrapText="1"/>
    </xf>
    <xf numFmtId="164" fontId="8" fillId="2" borderId="0" xfId="0" applyNumberFormat="1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vertical="center"/>
    </xf>
    <xf numFmtId="3" fontId="8" fillId="2" borderId="4" xfId="0" applyNumberFormat="1" applyFont="1" applyFill="1" applyBorder="1"/>
    <xf numFmtId="0" fontId="6" fillId="5" borderId="0" xfId="3" applyFill="1" applyAlignment="1">
      <alignment vertical="top" wrapText="1"/>
    </xf>
    <xf numFmtId="0" fontId="8" fillId="2" borderId="0" xfId="0" applyFont="1" applyFill="1" applyBorder="1"/>
    <xf numFmtId="0" fontId="0" fillId="2" borderId="0" xfId="0" applyFill="1"/>
    <xf numFmtId="0" fontId="6" fillId="2" borderId="0" xfId="0" applyFont="1" applyFill="1"/>
    <xf numFmtId="0" fontId="6" fillId="2" borderId="0" xfId="3" applyFont="1" applyFill="1"/>
    <xf numFmtId="0" fontId="22" fillId="5" borderId="0" xfId="3" applyFont="1" applyFill="1" applyAlignment="1">
      <alignment horizontal="left" vertical="top" wrapText="1"/>
    </xf>
    <xf numFmtId="0" fontId="25" fillId="5" borderId="0" xfId="3" applyFont="1" applyFill="1" applyAlignment="1">
      <alignment horizontal="left" vertical="top" wrapText="1"/>
    </xf>
    <xf numFmtId="0" fontId="22" fillId="5" borderId="0" xfId="3" applyFont="1" applyFill="1" applyBorder="1" applyAlignment="1">
      <alignment horizontal="left" vertical="top" wrapText="1"/>
    </xf>
    <xf numFmtId="0" fontId="20" fillId="2" borderId="4" xfId="0" applyFont="1" applyFill="1" applyBorder="1" applyAlignment="1">
      <alignment horizontal="right" wrapText="1"/>
    </xf>
    <xf numFmtId="0" fontId="20" fillId="2" borderId="4" xfId="0" applyFont="1" applyFill="1" applyBorder="1" applyAlignment="1">
      <alignment horizontal="right" wrapText="1"/>
    </xf>
    <xf numFmtId="0" fontId="27" fillId="2" borderId="0" xfId="0" applyFont="1" applyFill="1"/>
    <xf numFmtId="0" fontId="20" fillId="2" borderId="4" xfId="0" applyFont="1" applyFill="1" applyBorder="1" applyAlignment="1">
      <alignment wrapText="1"/>
    </xf>
    <xf numFmtId="0" fontId="20" fillId="2" borderId="4" xfId="0" applyFont="1" applyFill="1" applyBorder="1" applyAlignment="1"/>
    <xf numFmtId="0" fontId="8" fillId="5" borderId="4" xfId="3" applyFont="1" applyFill="1" applyBorder="1" applyAlignment="1">
      <alignment wrapText="1"/>
    </xf>
    <xf numFmtId="0" fontId="8" fillId="5" borderId="4" xfId="3" applyFont="1" applyFill="1" applyBorder="1" applyAlignment="1">
      <alignment horizontal="right" wrapText="1"/>
    </xf>
    <xf numFmtId="0" fontId="26" fillId="2" borderId="0" xfId="0" applyFont="1" applyFill="1"/>
    <xf numFmtId="0" fontId="0" fillId="2" borderId="0" xfId="0" applyFont="1" applyFill="1"/>
    <xf numFmtId="0" fontId="5" fillId="5" borderId="0" xfId="3" applyFont="1" applyFill="1" applyBorder="1" applyAlignment="1">
      <alignment horizontal="left" wrapText="1"/>
    </xf>
    <xf numFmtId="0" fontId="6" fillId="5" borderId="0" xfId="3" applyFont="1" applyFill="1" applyAlignment="1">
      <alignment vertical="top" wrapText="1"/>
    </xf>
    <xf numFmtId="0" fontId="8" fillId="2" borderId="7" xfId="0" applyFont="1" applyFill="1" applyBorder="1" applyAlignment="1">
      <alignment horizontal="right" wrapText="1"/>
    </xf>
    <xf numFmtId="9" fontId="8" fillId="2" borderId="7" xfId="0" applyNumberFormat="1" applyFont="1" applyFill="1" applyBorder="1" applyAlignment="1">
      <alignment horizontal="right"/>
    </xf>
    <xf numFmtId="9" fontId="8" fillId="2" borderId="0" xfId="0" applyNumberFormat="1" applyFont="1" applyFill="1" applyBorder="1" applyAlignment="1">
      <alignment horizontal="right"/>
    </xf>
    <xf numFmtId="0" fontId="20" fillId="2" borderId="0" xfId="0" applyFont="1" applyFill="1" applyBorder="1" applyAlignment="1">
      <alignment horizontal="right" wrapText="1"/>
    </xf>
    <xf numFmtId="4" fontId="8" fillId="2" borderId="0" xfId="0" applyNumberFormat="1" applyFont="1" applyFill="1" applyBorder="1" applyAlignment="1">
      <alignment horizontal="center" vertical="center"/>
    </xf>
    <xf numFmtId="0" fontId="22" fillId="2" borderId="4" xfId="0" applyFont="1" applyFill="1" applyBorder="1"/>
    <xf numFmtId="3" fontId="22" fillId="2" borderId="4" xfId="0" applyNumberFormat="1" applyFont="1" applyFill="1" applyBorder="1"/>
    <xf numFmtId="4" fontId="8" fillId="2" borderId="4" xfId="0" applyNumberFormat="1" applyFont="1" applyFill="1" applyBorder="1" applyAlignment="1">
      <alignment horizontal="center"/>
    </xf>
    <xf numFmtId="3" fontId="8" fillId="2" borderId="0" xfId="0" applyNumberFormat="1" applyFont="1" applyFill="1" applyBorder="1" applyAlignment="1">
      <alignment vertical="center" wrapText="1"/>
    </xf>
    <xf numFmtId="3" fontId="8" fillId="2" borderId="0" xfId="0" applyNumberFormat="1" applyFont="1" applyFill="1" applyBorder="1" applyAlignment="1">
      <alignment horizontal="right" vertical="center"/>
    </xf>
    <xf numFmtId="0" fontId="27" fillId="2" borderId="0" xfId="0" applyFont="1" applyFill="1" applyAlignment="1">
      <alignment vertical="center" wrapText="1"/>
    </xf>
    <xf numFmtId="0" fontId="20" fillId="2" borderId="0" xfId="0" applyFont="1" applyFill="1" applyBorder="1" applyAlignment="1">
      <alignment vertical="center" wrapText="1"/>
    </xf>
    <xf numFmtId="3" fontId="20" fillId="2" borderId="0" xfId="0" applyNumberFormat="1" applyFont="1" applyFill="1" applyBorder="1" applyAlignment="1">
      <alignment vertical="center" wrapText="1"/>
    </xf>
    <xf numFmtId="0" fontId="28" fillId="2" borderId="0" xfId="0" applyFont="1" applyFill="1" applyAlignment="1">
      <alignment vertical="center" wrapText="1"/>
    </xf>
    <xf numFmtId="0" fontId="27" fillId="2" borderId="0" xfId="0" applyFont="1" applyFill="1" applyAlignment="1">
      <alignment vertical="center"/>
    </xf>
    <xf numFmtId="3" fontId="8" fillId="2" borderId="0" xfId="0" applyNumberFormat="1" applyFont="1" applyFill="1" applyBorder="1" applyAlignment="1">
      <alignment horizontal="right" vertical="center" wrapText="1"/>
    </xf>
    <xf numFmtId="3" fontId="8" fillId="2" borderId="0" xfId="0" applyNumberFormat="1" applyFont="1" applyFill="1" applyAlignment="1">
      <alignment vertical="center" wrapText="1"/>
    </xf>
    <xf numFmtId="0" fontId="22" fillId="2" borderId="4" xfId="0" applyFont="1" applyFill="1" applyBorder="1" applyAlignment="1">
      <alignment wrapText="1"/>
    </xf>
    <xf numFmtId="3" fontId="22" fillId="2" borderId="4" xfId="0" applyNumberFormat="1" applyFont="1" applyFill="1" applyBorder="1" applyAlignment="1">
      <alignment wrapText="1"/>
    </xf>
    <xf numFmtId="4" fontId="8" fillId="2" borderId="4" xfId="0" applyNumberFormat="1" applyFont="1" applyFill="1" applyBorder="1" applyAlignment="1">
      <alignment horizontal="center" wrapText="1"/>
    </xf>
    <xf numFmtId="3" fontId="22" fillId="2" borderId="0" xfId="0" applyNumberFormat="1" applyFont="1" applyFill="1" applyBorder="1" applyAlignment="1">
      <alignment wrapText="1"/>
    </xf>
    <xf numFmtId="0" fontId="27" fillId="2" borderId="0" xfId="0" applyFont="1" applyFill="1" applyAlignment="1">
      <alignment wrapText="1"/>
    </xf>
    <xf numFmtId="0" fontId="27" fillId="2" borderId="0" xfId="0" applyFont="1" applyFill="1" applyBorder="1"/>
    <xf numFmtId="0" fontId="22" fillId="5" borderId="0" xfId="3" applyFont="1" applyFill="1" applyAlignment="1">
      <alignment horizontal="left" wrapText="1"/>
    </xf>
    <xf numFmtId="0" fontId="8" fillId="5" borderId="0" xfId="3" applyFont="1" applyFill="1" applyAlignment="1">
      <alignment horizontal="right"/>
    </xf>
    <xf numFmtId="0" fontId="22" fillId="5" borderId="0" xfId="3" applyFont="1" applyFill="1"/>
    <xf numFmtId="0" fontId="22" fillId="5" borderId="0" xfId="3" applyFont="1" applyFill="1" applyBorder="1" applyAlignment="1">
      <alignment horizontal="left" wrapText="1"/>
    </xf>
    <xf numFmtId="0" fontId="8" fillId="5" borderId="0" xfId="3" applyFont="1" applyFill="1" applyAlignment="1">
      <alignment vertical="top" wrapText="1"/>
    </xf>
    <xf numFmtId="0" fontId="27" fillId="5" borderId="0" xfId="0" applyFont="1" applyFill="1" applyAlignment="1"/>
    <xf numFmtId="0" fontId="22" fillId="5" borderId="0" xfId="0" applyFont="1" applyFill="1" applyAlignment="1"/>
    <xf numFmtId="0" fontId="27" fillId="2" borderId="2" xfId="0" applyFont="1" applyFill="1" applyBorder="1"/>
    <xf numFmtId="3" fontId="22" fillId="2" borderId="4" xfId="0" applyNumberFormat="1" applyFont="1" applyFill="1" applyBorder="1" applyAlignment="1">
      <alignment horizontal="right" wrapText="1"/>
    </xf>
    <xf numFmtId="4" fontId="8" fillId="2" borderId="0" xfId="0" applyNumberFormat="1" applyFont="1" applyFill="1" applyBorder="1" applyAlignment="1">
      <alignment horizontal="center" vertical="center" wrapText="1"/>
    </xf>
    <xf numFmtId="4" fontId="8" fillId="2" borderId="4" xfId="0" applyNumberFormat="1" applyFont="1" applyFill="1" applyBorder="1" applyAlignment="1">
      <alignment horizontal="center" vertical="center" wrapText="1"/>
    </xf>
    <xf numFmtId="0" fontId="29" fillId="2" borderId="0" xfId="0" applyFont="1" applyFill="1" applyAlignment="1">
      <alignment vertical="center"/>
    </xf>
    <xf numFmtId="9" fontId="8" fillId="2" borderId="7" xfId="0" applyNumberFormat="1" applyFont="1" applyFill="1" applyBorder="1" applyAlignment="1">
      <alignment wrapText="1"/>
    </xf>
    <xf numFmtId="9" fontId="8" fillId="2" borderId="7" xfId="0" applyNumberFormat="1" applyFont="1" applyFill="1" applyBorder="1" applyAlignment="1">
      <alignment horizontal="right" wrapText="1"/>
    </xf>
    <xf numFmtId="3" fontId="27" fillId="2" borderId="0" xfId="0" applyNumberFormat="1" applyFont="1" applyFill="1" applyAlignment="1">
      <alignment vertical="center"/>
    </xf>
    <xf numFmtId="0" fontId="8" fillId="5" borderId="0" xfId="3" applyFont="1" applyFill="1" applyAlignment="1"/>
    <xf numFmtId="0" fontId="8" fillId="5" borderId="0" xfId="3" applyFont="1" applyFill="1" applyAlignment="1">
      <alignment wrapText="1"/>
    </xf>
    <xf numFmtId="3" fontId="22" fillId="2" borderId="4" xfId="0" applyNumberFormat="1" applyFont="1" applyFill="1" applyBorder="1" applyAlignment="1">
      <alignment horizontal="center"/>
    </xf>
    <xf numFmtId="0" fontId="5" fillId="2" borderId="0" xfId="3" applyFont="1" applyFill="1" applyBorder="1" applyAlignment="1">
      <alignment horizontal="left" wrapText="1"/>
    </xf>
    <xf numFmtId="9" fontId="8" fillId="2" borderId="7" xfId="0" applyNumberFormat="1" applyFont="1" applyFill="1" applyBorder="1" applyAlignment="1">
      <alignment horizontal="right"/>
    </xf>
    <xf numFmtId="0" fontId="20" fillId="2" borderId="4" xfId="0" applyFont="1" applyFill="1" applyBorder="1" applyAlignment="1">
      <alignment horizontal="right" wrapText="1"/>
    </xf>
    <xf numFmtId="0" fontId="8" fillId="2" borderId="7" xfId="0" applyFont="1" applyFill="1" applyBorder="1" applyAlignment="1">
      <alignment horizontal="right" wrapText="1"/>
    </xf>
    <xf numFmtId="0" fontId="20" fillId="2" borderId="4" xfId="0" applyFont="1" applyFill="1" applyBorder="1" applyAlignment="1">
      <alignment horizontal="right" wrapText="1"/>
    </xf>
    <xf numFmtId="0" fontId="8" fillId="2" borderId="7" xfId="0" applyFont="1" applyFill="1" applyBorder="1" applyAlignment="1">
      <alignment vertical="top" wrapText="1"/>
    </xf>
    <xf numFmtId="1" fontId="8" fillId="5" borderId="4" xfId="0" applyNumberFormat="1" applyFont="1" applyFill="1" applyBorder="1" applyAlignment="1">
      <alignment horizontal="right" vertical="top"/>
    </xf>
    <xf numFmtId="0" fontId="22" fillId="5" borderId="4" xfId="0" applyFont="1" applyFill="1" applyBorder="1" applyAlignment="1">
      <alignment horizontal="right" vertical="top"/>
    </xf>
    <xf numFmtId="0" fontId="20" fillId="2" borderId="4" xfId="0" applyFont="1" applyFill="1" applyBorder="1" applyAlignment="1">
      <alignment horizontal="right" wrapText="1"/>
    </xf>
    <xf numFmtId="0" fontId="8" fillId="2" borderId="7" xfId="0" applyFont="1" applyFill="1" applyBorder="1" applyAlignment="1">
      <alignment horizontal="right" wrapText="1"/>
    </xf>
    <xf numFmtId="0" fontId="22" fillId="5" borderId="0" xfId="3" applyFont="1" applyFill="1" applyAlignment="1">
      <alignment horizontal="left" vertical="top" wrapText="1"/>
    </xf>
    <xf numFmtId="0" fontId="25" fillId="5" borderId="0" xfId="3" applyFont="1" applyFill="1" applyAlignment="1">
      <alignment horizontal="left" vertical="top" wrapText="1"/>
    </xf>
    <xf numFmtId="0" fontId="22" fillId="5" borderId="4" xfId="3" applyFont="1" applyFill="1" applyBorder="1" applyAlignment="1">
      <alignment horizontal="left" vertical="top" wrapText="1"/>
    </xf>
    <xf numFmtId="0" fontId="22" fillId="5" borderId="0" xfId="3" applyFont="1" applyFill="1" applyBorder="1" applyAlignment="1">
      <alignment horizontal="left" vertical="top" wrapText="1"/>
    </xf>
    <xf numFmtId="0" fontId="22" fillId="5" borderId="7" xfId="3" applyFont="1" applyFill="1" applyBorder="1" applyAlignment="1">
      <alignment horizontal="left" vertical="top" wrapText="1"/>
    </xf>
    <xf numFmtId="165" fontId="8" fillId="2" borderId="0" xfId="0" applyNumberFormat="1" applyFont="1" applyFill="1" applyAlignment="1">
      <alignment vertical="center"/>
    </xf>
    <xf numFmtId="165" fontId="8" fillId="2" borderId="0" xfId="0" applyNumberFormat="1" applyFont="1" applyFill="1" applyBorder="1" applyAlignment="1">
      <alignment horizontal="center" vertical="center"/>
    </xf>
    <xf numFmtId="165" fontId="8" fillId="2" borderId="0" xfId="0" applyNumberFormat="1" applyFont="1" applyFill="1" applyBorder="1"/>
    <xf numFmtId="165" fontId="8" fillId="2" borderId="0" xfId="0" applyNumberFormat="1" applyFont="1" applyFill="1"/>
    <xf numFmtId="3" fontId="8" fillId="2" borderId="0" xfId="0" applyNumberFormat="1" applyFont="1" applyFill="1" applyBorder="1" applyAlignment="1">
      <alignment horizontal="center" vertical="center"/>
    </xf>
    <xf numFmtId="3" fontId="8" fillId="2" borderId="0" xfId="0" applyNumberFormat="1" applyFont="1" applyFill="1"/>
    <xf numFmtId="3" fontId="22" fillId="2" borderId="4" xfId="0" applyNumberFormat="1" applyFont="1" applyFill="1" applyBorder="1" applyAlignment="1">
      <alignment vertical="center"/>
    </xf>
    <xf numFmtId="165" fontId="8" fillId="2" borderId="0" xfId="0" applyNumberFormat="1" applyFont="1" applyFill="1" applyBorder="1" applyAlignment="1">
      <alignment vertical="center"/>
    </xf>
    <xf numFmtId="4" fontId="20" fillId="2" borderId="0" xfId="0" applyNumberFormat="1" applyFont="1" applyFill="1" applyBorder="1" applyAlignment="1">
      <alignment horizontal="center" vertical="center"/>
    </xf>
    <xf numFmtId="3" fontId="20" fillId="2" borderId="0" xfId="0" applyNumberFormat="1" applyFont="1" applyFill="1" applyBorder="1" applyAlignment="1">
      <alignment horizontal="right" vertical="center"/>
    </xf>
    <xf numFmtId="3" fontId="20" fillId="2" borderId="0" xfId="0" applyNumberFormat="1" applyFont="1" applyFill="1" applyAlignment="1">
      <alignment vertical="center"/>
    </xf>
    <xf numFmtId="0" fontId="28" fillId="2" borderId="0" xfId="0" applyFont="1" applyFill="1" applyAlignment="1">
      <alignment vertical="center"/>
    </xf>
    <xf numFmtId="0" fontId="20" fillId="2" borderId="0" xfId="0" applyFont="1" applyFill="1" applyBorder="1" applyAlignment="1">
      <alignment vertical="top" wrapText="1"/>
    </xf>
    <xf numFmtId="0" fontId="20" fillId="2" borderId="0" xfId="0" applyFont="1" applyFill="1" applyAlignment="1">
      <alignment vertical="center"/>
    </xf>
    <xf numFmtId="165" fontId="20" fillId="2" borderId="0" xfId="0" applyNumberFormat="1" applyFont="1" applyFill="1" applyAlignment="1">
      <alignment vertical="center"/>
    </xf>
    <xf numFmtId="165" fontId="20" fillId="2" borderId="0" xfId="0" applyNumberFormat="1" applyFont="1" applyFill="1" applyBorder="1" applyAlignment="1">
      <alignment horizontal="center" vertical="center"/>
    </xf>
    <xf numFmtId="166" fontId="8" fillId="2" borderId="0" xfId="0" applyNumberFormat="1" applyFont="1" applyFill="1" applyAlignment="1">
      <alignment vertical="center"/>
    </xf>
    <xf numFmtId="166" fontId="8" fillId="2" borderId="0" xfId="0" applyNumberFormat="1" applyFont="1" applyFill="1" applyBorder="1" applyAlignment="1">
      <alignment horizontal="center" vertical="center"/>
    </xf>
    <xf numFmtId="4" fontId="22" fillId="2" borderId="4" xfId="0" applyNumberFormat="1" applyFont="1" applyFill="1" applyBorder="1" applyAlignment="1">
      <alignment horizontal="center"/>
    </xf>
    <xf numFmtId="4" fontId="22" fillId="2" borderId="4" xfId="0" applyNumberFormat="1" applyFont="1" applyFill="1" applyBorder="1" applyAlignment="1">
      <alignment horizontal="center" vertical="center"/>
    </xf>
    <xf numFmtId="4" fontId="8" fillId="2" borderId="0" xfId="0" applyNumberFormat="1" applyFont="1" applyFill="1"/>
    <xf numFmtId="165" fontId="8" fillId="2" borderId="0" xfId="0" applyNumberFormat="1" applyFont="1" applyFill="1" applyBorder="1" applyAlignment="1">
      <alignment horizontal="right" vertical="center"/>
    </xf>
    <xf numFmtId="165" fontId="27" fillId="2" borderId="0" xfId="0" applyNumberFormat="1" applyFont="1" applyFill="1" applyAlignment="1">
      <alignment vertical="center"/>
    </xf>
    <xf numFmtId="165" fontId="8" fillId="2" borderId="0" xfId="0" applyNumberFormat="1" applyFont="1" applyFill="1" applyAlignment="1">
      <alignment horizontal="right" vertical="center"/>
    </xf>
    <xf numFmtId="165" fontId="27" fillId="2" borderId="0" xfId="0" applyNumberFormat="1" applyFont="1" applyFill="1" applyAlignment="1">
      <alignment horizontal="right" vertical="center"/>
    </xf>
    <xf numFmtId="0" fontId="20" fillId="2" borderId="0" xfId="0" applyFont="1" applyFill="1"/>
    <xf numFmtId="165" fontId="20" fillId="2" borderId="0" xfId="0" applyNumberFormat="1" applyFont="1" applyFill="1"/>
    <xf numFmtId="165" fontId="20" fillId="2" borderId="0" xfId="0" applyNumberFormat="1" applyFont="1" applyFill="1" applyAlignment="1">
      <alignment vertical="center" wrapText="1"/>
    </xf>
    <xf numFmtId="0" fontId="20" fillId="2" borderId="0" xfId="0" applyFont="1" applyFill="1" applyAlignment="1">
      <alignment vertical="center" wrapText="1"/>
    </xf>
    <xf numFmtId="165" fontId="8" fillId="2" borderId="0" xfId="0" applyNumberFormat="1" applyFont="1" applyFill="1" applyAlignment="1">
      <alignment vertical="center" wrapText="1"/>
    </xf>
    <xf numFmtId="0" fontId="20" fillId="2" borderId="0" xfId="0" applyFont="1" applyFill="1" applyBorder="1"/>
    <xf numFmtId="9" fontId="8" fillId="2" borderId="0" xfId="1" applyFont="1" applyFill="1"/>
    <xf numFmtId="3" fontId="8" fillId="5" borderId="0" xfId="3" applyNumberFormat="1" applyFont="1" applyFill="1" applyAlignment="1">
      <alignment vertical="top" wrapText="1"/>
    </xf>
    <xf numFmtId="3" fontId="8" fillId="5" borderId="0" xfId="3" applyNumberFormat="1" applyFont="1" applyFill="1" applyAlignment="1">
      <alignment wrapText="1"/>
    </xf>
    <xf numFmtId="3" fontId="8" fillId="5" borderId="0" xfId="3" applyNumberFormat="1" applyFont="1" applyFill="1" applyAlignment="1">
      <alignment vertical="center" wrapText="1"/>
    </xf>
    <xf numFmtId="3" fontId="22" fillId="5" borderId="0" xfId="3" applyNumberFormat="1" applyFont="1" applyFill="1" applyAlignment="1">
      <alignment vertical="top" wrapText="1"/>
    </xf>
    <xf numFmtId="0" fontId="6" fillId="5" borderId="4" xfId="3" applyFont="1" applyFill="1" applyBorder="1"/>
    <xf numFmtId="3" fontId="22" fillId="5" borderId="0" xfId="3" applyNumberFormat="1" applyFont="1" applyFill="1" applyBorder="1" applyAlignment="1">
      <alignment horizontal="right" vertical="top" wrapText="1"/>
    </xf>
    <xf numFmtId="3" fontId="22" fillId="5" borderId="0" xfId="3" applyNumberFormat="1" applyFont="1" applyFill="1" applyBorder="1" applyAlignment="1">
      <alignment horizontal="right" wrapText="1"/>
    </xf>
    <xf numFmtId="3" fontId="8" fillId="5" borderId="0" xfId="3" applyNumberFormat="1" applyFont="1" applyFill="1" applyAlignment="1">
      <alignment horizontal="right" vertical="center" wrapText="1"/>
    </xf>
    <xf numFmtId="3" fontId="8" fillId="5" borderId="0" xfId="3" applyNumberFormat="1" applyFont="1" applyFill="1"/>
    <xf numFmtId="3" fontId="25" fillId="5" borderId="0" xfId="3" applyNumberFormat="1" applyFont="1" applyFill="1" applyAlignment="1">
      <alignment horizontal="left" vertical="top" wrapText="1"/>
    </xf>
    <xf numFmtId="3" fontId="5" fillId="5" borderId="0" xfId="3" applyNumberFormat="1" applyFont="1" applyFill="1"/>
    <xf numFmtId="3" fontId="6" fillId="5" borderId="0" xfId="3" applyNumberFormat="1" applyFont="1" applyFill="1"/>
    <xf numFmtId="3" fontId="20" fillId="5" borderId="0" xfId="3" applyNumberFormat="1" applyFont="1" applyFill="1" applyAlignment="1">
      <alignment horizontal="right" vertical="top" wrapText="1"/>
    </xf>
    <xf numFmtId="3" fontId="6" fillId="5" borderId="0" xfId="3" applyNumberFormat="1" applyFont="1" applyFill="1" applyAlignment="1">
      <alignment horizontal="right"/>
    </xf>
    <xf numFmtId="0" fontId="6" fillId="5" borderId="4" xfId="3" applyFill="1" applyBorder="1" applyAlignment="1">
      <alignment horizontal="right"/>
    </xf>
    <xf numFmtId="3" fontId="5" fillId="5" borderId="0" xfId="3" applyNumberFormat="1" applyFont="1" applyFill="1" applyBorder="1"/>
    <xf numFmtId="3" fontId="22" fillId="5" borderId="0" xfId="3" applyNumberFormat="1" applyFont="1" applyFill="1"/>
    <xf numFmtId="0" fontId="8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center"/>
    </xf>
    <xf numFmtId="0" fontId="5" fillId="5" borderId="0" xfId="3" applyFont="1" applyFill="1" applyBorder="1" applyAlignment="1">
      <alignment horizontal="center"/>
    </xf>
    <xf numFmtId="0" fontId="5" fillId="5" borderId="0" xfId="3" applyFont="1" applyFill="1" applyBorder="1" applyAlignment="1">
      <alignment horizontal="center" wrapText="1"/>
    </xf>
    <xf numFmtId="0" fontId="8" fillId="5" borderId="0" xfId="3" applyFont="1" applyFill="1" applyAlignment="1">
      <alignment horizontal="center" wrapText="1"/>
    </xf>
    <xf numFmtId="0" fontId="8" fillId="5" borderId="6" xfId="3" applyFont="1" applyFill="1" applyBorder="1" applyAlignment="1">
      <alignment horizontal="center" vertical="center"/>
    </xf>
    <xf numFmtId="0" fontId="8" fillId="5" borderId="0" xfId="3" applyFont="1" applyFill="1" applyBorder="1" applyAlignment="1">
      <alignment horizontal="center" wrapText="1"/>
    </xf>
    <xf numFmtId="3" fontId="8" fillId="5" borderId="0" xfId="3" applyNumberFormat="1" applyFont="1" applyFill="1" applyAlignment="1">
      <alignment horizontal="center" vertical="top" wrapText="1"/>
    </xf>
    <xf numFmtId="3" fontId="8" fillId="5" borderId="0" xfId="3" applyNumberFormat="1" applyFont="1" applyFill="1" applyAlignment="1">
      <alignment horizontal="center" wrapText="1"/>
    </xf>
    <xf numFmtId="0" fontId="22" fillId="5" borderId="0" xfId="3" applyFont="1" applyFill="1" applyBorder="1" applyAlignment="1">
      <alignment horizontal="center" vertical="top" wrapText="1"/>
    </xf>
    <xf numFmtId="0" fontId="6" fillId="5" borderId="0" xfId="3" applyFill="1" applyAlignment="1">
      <alignment horizontal="center"/>
    </xf>
    <xf numFmtId="3" fontId="22" fillId="5" borderId="0" xfId="3" applyNumberFormat="1" applyFont="1" applyFill="1" applyAlignment="1">
      <alignment horizontal="center" vertical="top" wrapText="1"/>
    </xf>
    <xf numFmtId="0" fontId="25" fillId="5" borderId="0" xfId="3" applyFont="1" applyFill="1" applyAlignment="1">
      <alignment vertical="top"/>
    </xf>
    <xf numFmtId="0" fontId="22" fillId="5" borderId="0" xfId="3" applyFont="1" applyFill="1" applyAlignment="1">
      <alignment horizontal="center" vertical="top" wrapText="1"/>
    </xf>
    <xf numFmtId="0" fontId="25" fillId="5" borderId="0" xfId="3" applyFont="1" applyFill="1" applyAlignment="1">
      <alignment horizontal="center" vertical="top" wrapText="1"/>
    </xf>
    <xf numFmtId="0" fontId="8" fillId="5" borderId="0" xfId="3" applyFont="1" applyFill="1" applyAlignment="1">
      <alignment horizontal="center" vertical="center" wrapText="1"/>
    </xf>
    <xf numFmtId="0" fontId="8" fillId="5" borderId="0" xfId="3" applyFont="1" applyFill="1" applyAlignment="1">
      <alignment vertical="center"/>
    </xf>
    <xf numFmtId="0" fontId="5" fillId="5" borderId="0" xfId="3" applyFont="1" applyFill="1" applyBorder="1" applyAlignment="1">
      <alignment horizontal="right"/>
    </xf>
    <xf numFmtId="0" fontId="5" fillId="5" borderId="0" xfId="3" applyFont="1" applyFill="1" applyBorder="1" applyAlignment="1">
      <alignment horizontal="right" wrapText="1"/>
    </xf>
    <xf numFmtId="0" fontId="8" fillId="5" borderId="6" xfId="3" applyFont="1" applyFill="1" applyBorder="1" applyAlignment="1">
      <alignment horizontal="right" vertical="center"/>
    </xf>
    <xf numFmtId="0" fontId="25" fillId="5" borderId="0" xfId="3" applyFont="1" applyFill="1" applyAlignment="1">
      <alignment horizontal="right" vertical="top" wrapText="1"/>
    </xf>
    <xf numFmtId="0" fontId="6" fillId="5" borderId="0" xfId="3" applyFill="1" applyBorder="1"/>
    <xf numFmtId="0" fontId="6" fillId="5" borderId="0" xfId="3" applyFill="1" applyBorder="1" applyAlignment="1">
      <alignment horizontal="right"/>
    </xf>
    <xf numFmtId="3" fontId="22" fillId="5" borderId="0" xfId="3" applyNumberFormat="1" applyFont="1" applyFill="1" applyAlignment="1">
      <alignment wrapText="1"/>
    </xf>
    <xf numFmtId="0" fontId="22" fillId="5" borderId="0" xfId="3" applyFont="1" applyFill="1" applyAlignment="1"/>
    <xf numFmtId="3" fontId="25" fillId="5" borderId="0" xfId="3" applyNumberFormat="1" applyFont="1" applyFill="1" applyAlignment="1">
      <alignment vertical="top"/>
    </xf>
    <xf numFmtId="3" fontId="8" fillId="5" borderId="0" xfId="3" applyNumberFormat="1" applyFont="1" applyFill="1" applyBorder="1" applyAlignment="1">
      <alignment horizontal="left" vertical="center"/>
    </xf>
    <xf numFmtId="3" fontId="25" fillId="5" borderId="0" xfId="3" applyNumberFormat="1" applyFont="1" applyFill="1" applyAlignment="1">
      <alignment horizontal="center" vertical="top"/>
    </xf>
    <xf numFmtId="3" fontId="25" fillId="5" borderId="0" xfId="3" applyNumberFormat="1" applyFont="1" applyFill="1" applyAlignment="1">
      <alignment horizontal="center" vertical="top" wrapText="1"/>
    </xf>
    <xf numFmtId="0" fontId="24" fillId="5" borderId="4" xfId="3" applyFont="1" applyFill="1" applyBorder="1" applyAlignment="1">
      <alignment horizontal="center" vertical="top" wrapText="1"/>
    </xf>
    <xf numFmtId="0" fontId="22" fillId="5" borderId="0" xfId="3" applyFont="1" applyFill="1" applyAlignment="1">
      <alignment horizontal="center"/>
    </xf>
    <xf numFmtId="3" fontId="22" fillId="5" borderId="0" xfId="3" applyNumberFormat="1" applyFont="1" applyFill="1" applyBorder="1" applyAlignment="1">
      <alignment horizontal="left" vertical="center"/>
    </xf>
    <xf numFmtId="3" fontId="27" fillId="2" borderId="0" xfId="0" applyNumberFormat="1" applyFont="1" applyFill="1"/>
    <xf numFmtId="4" fontId="27" fillId="2" borderId="0" xfId="0" applyNumberFormat="1" applyFont="1" applyFill="1"/>
    <xf numFmtId="0" fontId="33" fillId="2" borderId="0" xfId="2" applyFont="1" applyFill="1" applyAlignment="1" applyProtection="1"/>
    <xf numFmtId="0" fontId="18" fillId="5" borderId="0" xfId="2" applyFont="1" applyFill="1" applyAlignment="1" applyProtection="1">
      <alignment vertical="top"/>
    </xf>
    <xf numFmtId="0" fontId="18" fillId="5" borderId="0" xfId="2" applyFont="1" applyFill="1" applyAlignment="1" applyProtection="1">
      <alignment vertical="top" wrapText="1"/>
    </xf>
    <xf numFmtId="0" fontId="5" fillId="4" borderId="0" xfId="7" applyFont="1" applyFill="1" applyAlignment="1">
      <alignment vertical="center"/>
    </xf>
    <xf numFmtId="0" fontId="5" fillId="5" borderId="0" xfId="7" applyFont="1" applyFill="1" applyAlignment="1">
      <alignment horizontal="center" vertical="center"/>
    </xf>
    <xf numFmtId="0" fontId="5" fillId="5" borderId="1" xfId="7" applyFont="1" applyFill="1" applyBorder="1" applyAlignment="1">
      <alignment vertical="center"/>
    </xf>
    <xf numFmtId="0" fontId="5" fillId="5" borderId="0" xfId="7" applyFont="1" applyFill="1" applyBorder="1" applyAlignment="1">
      <alignment vertical="center"/>
    </xf>
    <xf numFmtId="0" fontId="22" fillId="5" borderId="0" xfId="3" applyFont="1" applyFill="1" applyAlignment="1">
      <alignment horizontal="left" vertical="top" wrapText="1"/>
    </xf>
    <xf numFmtId="0" fontId="25" fillId="5" borderId="0" xfId="3" applyFont="1" applyFill="1" applyAlignment="1">
      <alignment horizontal="left" vertical="top" wrapText="1"/>
    </xf>
    <xf numFmtId="0" fontId="25" fillId="5" borderId="0" xfId="3" applyFont="1" applyFill="1" applyAlignment="1">
      <alignment horizontal="left" vertical="top" wrapText="1"/>
    </xf>
    <xf numFmtId="0" fontId="8" fillId="5" borderId="4" xfId="3" applyFont="1" applyFill="1" applyBorder="1" applyAlignment="1">
      <alignment horizontal="center" vertical="top" wrapText="1"/>
    </xf>
    <xf numFmtId="0" fontId="8" fillId="5" borderId="4" xfId="3" applyFont="1" applyFill="1" applyBorder="1" applyAlignment="1">
      <alignment horizontal="center" wrapText="1"/>
    </xf>
    <xf numFmtId="0" fontId="22" fillId="5" borderId="0" xfId="3" applyFont="1" applyFill="1" applyBorder="1" applyAlignment="1">
      <alignment vertical="top" wrapText="1"/>
    </xf>
    <xf numFmtId="3" fontId="20" fillId="2" borderId="0" xfId="0" applyNumberFormat="1" applyFont="1" applyFill="1" applyBorder="1" applyAlignment="1">
      <alignment horizontal="right" vertical="center" wrapText="1"/>
    </xf>
    <xf numFmtId="3" fontId="20" fillId="2" borderId="0" xfId="0" applyNumberFormat="1" applyFont="1" applyFill="1" applyAlignment="1">
      <alignment vertical="center" wrapText="1"/>
    </xf>
    <xf numFmtId="0" fontId="5" fillId="5" borderId="0" xfId="7" applyFont="1" applyFill="1"/>
    <xf numFmtId="0" fontId="34" fillId="5" borderId="0" xfId="2" applyFont="1" applyFill="1" applyAlignment="1" applyProtection="1"/>
    <xf numFmtId="3" fontId="6" fillId="2" borderId="0" xfId="0" applyNumberFormat="1" applyFont="1" applyFill="1"/>
    <xf numFmtId="3" fontId="0" fillId="2" borderId="0" xfId="0" applyNumberFormat="1" applyFill="1"/>
    <xf numFmtId="3" fontId="6" fillId="5" borderId="0" xfId="3" applyNumberFormat="1" applyFill="1"/>
    <xf numFmtId="9" fontId="8" fillId="2" borderId="7" xfId="0" applyNumberFormat="1" applyFont="1" applyFill="1" applyBorder="1" applyAlignment="1">
      <alignment horizontal="right"/>
    </xf>
    <xf numFmtId="0" fontId="20" fillId="2" borderId="4" xfId="0" applyFont="1" applyFill="1" applyBorder="1" applyAlignment="1">
      <alignment horizontal="right" wrapText="1"/>
    </xf>
    <xf numFmtId="0" fontId="8" fillId="2" borderId="7" xfId="0" applyFont="1" applyFill="1" applyBorder="1" applyAlignment="1">
      <alignment horizontal="right" wrapText="1"/>
    </xf>
    <xf numFmtId="165" fontId="8" fillId="0" borderId="0" xfId="0" applyNumberFormat="1" applyFont="1" applyFill="1"/>
    <xf numFmtId="9" fontId="8" fillId="2" borderId="7" xfId="0" applyNumberFormat="1" applyFont="1" applyFill="1" applyBorder="1" applyAlignment="1">
      <alignment horizontal="right"/>
    </xf>
    <xf numFmtId="0" fontId="20" fillId="2" borderId="4" xfId="0" applyFont="1" applyFill="1" applyBorder="1" applyAlignment="1">
      <alignment horizontal="right" wrapText="1"/>
    </xf>
    <xf numFmtId="0" fontId="8" fillId="2" borderId="7" xfId="0" applyFont="1" applyFill="1" applyBorder="1" applyAlignment="1">
      <alignment horizontal="right" wrapText="1"/>
    </xf>
    <xf numFmtId="0" fontId="22" fillId="2" borderId="0" xfId="0" applyFont="1" applyFill="1" applyBorder="1"/>
    <xf numFmtId="0" fontId="13" fillId="3" borderId="0" xfId="3" applyFont="1" applyFill="1" applyAlignment="1">
      <alignment vertical="center"/>
    </xf>
    <xf numFmtId="0" fontId="6" fillId="3" borderId="0" xfId="3" applyFill="1" applyAlignment="1">
      <alignment vertical="center"/>
    </xf>
    <xf numFmtId="0" fontId="6" fillId="3" borderId="0" xfId="3" applyFill="1" applyAlignment="1"/>
    <xf numFmtId="9" fontId="8" fillId="2" borderId="7" xfId="0" applyNumberFormat="1" applyFont="1" applyFill="1" applyBorder="1" applyAlignment="1">
      <alignment horizontal="right" wrapText="1"/>
    </xf>
    <xf numFmtId="9" fontId="8" fillId="2" borderId="7" xfId="0" applyNumberFormat="1" applyFont="1" applyFill="1" applyBorder="1" applyAlignment="1">
      <alignment horizontal="right"/>
    </xf>
    <xf numFmtId="0" fontId="8" fillId="2" borderId="0" xfId="0" applyFont="1" applyFill="1" applyAlignment="1">
      <alignment horizontal="left" vertical="top" wrapText="1"/>
    </xf>
    <xf numFmtId="0" fontId="20" fillId="2" borderId="4" xfId="0" applyFont="1" applyFill="1" applyBorder="1" applyAlignment="1">
      <alignment horizontal="right" wrapText="1"/>
    </xf>
    <xf numFmtId="0" fontId="8" fillId="2" borderId="7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left" vertical="top" wrapText="1"/>
    </xf>
    <xf numFmtId="0" fontId="22" fillId="2" borderId="5" xfId="0" applyFont="1" applyFill="1" applyBorder="1" applyAlignment="1">
      <alignment horizontal="center" vertical="top" wrapText="1"/>
    </xf>
    <xf numFmtId="0" fontId="20" fillId="2" borderId="4" xfId="0" applyFont="1" applyFill="1" applyBorder="1" applyAlignment="1">
      <alignment horizontal="left" wrapText="1"/>
    </xf>
    <xf numFmtId="0" fontId="8" fillId="2" borderId="7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right" wrapText="1"/>
    </xf>
    <xf numFmtId="0" fontId="6" fillId="7" borderId="8" xfId="0" applyFont="1" applyFill="1" applyBorder="1" applyAlignment="1">
      <alignment horizontal="left" vertical="top" wrapText="1"/>
    </xf>
    <xf numFmtId="0" fontId="6" fillId="7" borderId="2" xfId="0" applyFont="1" applyFill="1" applyBorder="1" applyAlignment="1">
      <alignment horizontal="left" vertical="top" wrapText="1"/>
    </xf>
    <xf numFmtId="0" fontId="6" fillId="7" borderId="9" xfId="0" applyFont="1" applyFill="1" applyBorder="1" applyAlignment="1">
      <alignment horizontal="left" vertical="top" wrapText="1"/>
    </xf>
    <xf numFmtId="0" fontId="6" fillId="7" borderId="10" xfId="0" applyFont="1" applyFill="1" applyBorder="1" applyAlignment="1">
      <alignment horizontal="left" vertical="top" wrapText="1"/>
    </xf>
    <xf numFmtId="0" fontId="6" fillId="7" borderId="0" xfId="0" applyFont="1" applyFill="1" applyBorder="1" applyAlignment="1">
      <alignment horizontal="left" vertical="top" wrapText="1"/>
    </xf>
    <xf numFmtId="0" fontId="6" fillId="7" borderId="11" xfId="0" applyFont="1" applyFill="1" applyBorder="1" applyAlignment="1">
      <alignment horizontal="left" vertical="top" wrapText="1"/>
    </xf>
    <xf numFmtId="0" fontId="6" fillId="7" borderId="12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left" vertical="top" wrapText="1"/>
    </xf>
    <xf numFmtId="0" fontId="6" fillId="7" borderId="13" xfId="0" applyFont="1" applyFill="1" applyBorder="1" applyAlignment="1">
      <alignment horizontal="left" vertical="top" wrapText="1"/>
    </xf>
    <xf numFmtId="0" fontId="25" fillId="5" borderId="0" xfId="3" applyFont="1" applyFill="1" applyAlignment="1">
      <alignment horizontal="left" vertical="top" wrapText="1"/>
    </xf>
    <xf numFmtId="0" fontId="22" fillId="5" borderId="4" xfId="3" applyFont="1" applyFill="1" applyBorder="1" applyAlignment="1">
      <alignment horizontal="left" vertical="top" wrapText="1"/>
    </xf>
    <xf numFmtId="0" fontId="22" fillId="5" borderId="0" xfId="3" applyFont="1" applyFill="1" applyBorder="1" applyAlignment="1">
      <alignment horizontal="left" vertical="top" wrapText="1"/>
    </xf>
    <xf numFmtId="0" fontId="8" fillId="5" borderId="14" xfId="3" applyFont="1" applyFill="1" applyBorder="1" applyAlignment="1">
      <alignment horizontal="center" wrapText="1"/>
    </xf>
    <xf numFmtId="0" fontId="22" fillId="5" borderId="0" xfId="3" applyFont="1" applyFill="1" applyAlignment="1">
      <alignment horizontal="left" vertical="top" wrapText="1"/>
    </xf>
    <xf numFmtId="0" fontId="20" fillId="5" borderId="4" xfId="3" applyFont="1" applyFill="1" applyBorder="1" applyAlignment="1">
      <alignment horizontal="left"/>
    </xf>
    <xf numFmtId="0" fontId="22" fillId="5" borderId="7" xfId="3" applyFont="1" applyFill="1" applyBorder="1" applyAlignment="1">
      <alignment horizontal="left" vertical="top" wrapText="1"/>
    </xf>
    <xf numFmtId="0" fontId="22" fillId="5" borderId="5" xfId="3" applyFont="1" applyFill="1" applyBorder="1" applyAlignment="1">
      <alignment horizontal="center" vertical="top" wrapText="1"/>
    </xf>
    <xf numFmtId="0" fontId="22" fillId="5" borderId="3" xfId="3" applyFont="1" applyFill="1" applyBorder="1" applyAlignment="1">
      <alignment horizontal="center" vertical="top" wrapText="1"/>
    </xf>
    <xf numFmtId="0" fontId="22" fillId="5" borderId="5" xfId="3" applyFont="1" applyFill="1" applyBorder="1" applyAlignment="1">
      <alignment horizontal="center" vertical="center" wrapText="1"/>
    </xf>
    <xf numFmtId="0" fontId="22" fillId="5" borderId="0" xfId="3" applyFont="1" applyFill="1" applyBorder="1" applyAlignment="1">
      <alignment vertical="top" wrapText="1"/>
    </xf>
    <xf numFmtId="0" fontId="22" fillId="5" borderId="1" xfId="3" applyFont="1" applyFill="1" applyBorder="1" applyAlignment="1">
      <alignment horizontal="center" vertical="top" wrapText="1"/>
    </xf>
    <xf numFmtId="0" fontId="8" fillId="5" borderId="4" xfId="3" applyFont="1" applyFill="1" applyBorder="1" applyAlignment="1">
      <alignment horizontal="center" vertical="top" wrapText="1"/>
    </xf>
    <xf numFmtId="0" fontId="8" fillId="5" borderId="4" xfId="3" applyFont="1" applyFill="1" applyBorder="1" applyAlignment="1">
      <alignment horizontal="center" wrapText="1"/>
    </xf>
    <xf numFmtId="0" fontId="20" fillId="5" borderId="4" xfId="3" applyFont="1" applyFill="1" applyBorder="1" applyAlignment="1">
      <alignment horizontal="left" wrapText="1"/>
    </xf>
  </cellXfs>
  <cellStyles count="8">
    <cellStyle name="Hyperlänk" xfId="2" builtinId="8"/>
    <cellStyle name="Hyperlänk 2" xfId="4"/>
    <cellStyle name="Normal" xfId="0" builtinId="0"/>
    <cellStyle name="Normal 2" xfId="3"/>
    <cellStyle name="Normal 4" xfId="5"/>
    <cellStyle name="Normal 4 2" xfId="6"/>
    <cellStyle name="Normal_ADP_0.3_Tabellmall" xfId="7"/>
    <cellStyle name="Procent" xfId="1" builtinId="5"/>
  </cellStyles>
  <dxfs count="0"/>
  <tableStyles count="0" defaultTableStyle="TableStyleMedium9" defaultPivotStyle="PivotStyleLight16"/>
  <colors>
    <mruColors>
      <color rgb="FF303D2F"/>
      <color rgb="FFBCE5B9"/>
      <color rgb="FFD6E3B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theme" Target="theme/theme1.xml"/><Relationship Id="rId58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calcChain" Target="calcChain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47625</xdr:rowOff>
    </xdr:from>
    <xdr:to>
      <xdr:col>2</xdr:col>
      <xdr:colOff>333375</xdr:colOff>
      <xdr:row>10</xdr:row>
      <xdr:rowOff>152400</xdr:rowOff>
    </xdr:to>
    <xdr:pic>
      <xdr:nvPicPr>
        <xdr:cNvPr id="2" name="Bildobjekt 1" descr="Trafikanalys_RGB1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81050"/>
          <a:ext cx="1828800" cy="1238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476250</xdr:colOff>
      <xdr:row>7</xdr:row>
      <xdr:rowOff>133350</xdr:rowOff>
    </xdr:from>
    <xdr:to>
      <xdr:col>10</xdr:col>
      <xdr:colOff>533400</xdr:colOff>
      <xdr:row>10</xdr:row>
      <xdr:rowOff>104775</xdr:rowOff>
    </xdr:to>
    <xdr:pic>
      <xdr:nvPicPr>
        <xdr:cNvPr id="3" name="Bildobjekt 2" descr="sos_farg_sve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0" y="1514475"/>
          <a:ext cx="31051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0</xdr:col>
      <xdr:colOff>1038225</xdr:colOff>
      <xdr:row>20</xdr:row>
      <xdr:rowOff>0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771900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19</xdr:row>
      <xdr:rowOff>9525</xdr:rowOff>
    </xdr:from>
    <xdr:to>
      <xdr:col>13</xdr:col>
      <xdr:colOff>438341</xdr:colOff>
      <xdr:row>21</xdr:row>
      <xdr:rowOff>57150</xdr:rowOff>
    </xdr:to>
    <xdr:pic>
      <xdr:nvPicPr>
        <xdr:cNvPr id="7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72350" y="4219575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76200</xdr:colOff>
      <xdr:row>14</xdr:row>
      <xdr:rowOff>57150</xdr:rowOff>
    </xdr:from>
    <xdr:to>
      <xdr:col>12</xdr:col>
      <xdr:colOff>590741</xdr:colOff>
      <xdr:row>15</xdr:row>
      <xdr:rowOff>47625</xdr:rowOff>
    </xdr:to>
    <xdr:pic>
      <xdr:nvPicPr>
        <xdr:cNvPr id="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76925" y="3267075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1038225</xdr:colOff>
      <xdr:row>16</xdr:row>
      <xdr:rowOff>0</xdr:rowOff>
    </xdr:to>
    <xdr:pic>
      <xdr:nvPicPr>
        <xdr:cNvPr id="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71875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76200</xdr:colOff>
      <xdr:row>14</xdr:row>
      <xdr:rowOff>38100</xdr:rowOff>
    </xdr:from>
    <xdr:to>
      <xdr:col>13</xdr:col>
      <xdr:colOff>438341</xdr:colOff>
      <xdr:row>15</xdr:row>
      <xdr:rowOff>9525</xdr:rowOff>
    </xdr:to>
    <xdr:pic>
      <xdr:nvPicPr>
        <xdr:cNvPr id="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3267075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1038225</xdr:colOff>
      <xdr:row>16</xdr:row>
      <xdr:rowOff>0</xdr:rowOff>
    </xdr:to>
    <xdr:pic>
      <xdr:nvPicPr>
        <xdr:cNvPr id="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71875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104775</xdr:colOff>
      <xdr:row>14</xdr:row>
      <xdr:rowOff>66675</xdr:rowOff>
    </xdr:from>
    <xdr:to>
      <xdr:col>13</xdr:col>
      <xdr:colOff>466916</xdr:colOff>
      <xdr:row>15</xdr:row>
      <xdr:rowOff>57150</xdr:rowOff>
    </xdr:to>
    <xdr:pic>
      <xdr:nvPicPr>
        <xdr:cNvPr id="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43600" y="3295650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352425</xdr:rowOff>
    </xdr:from>
    <xdr:to>
      <xdr:col>0</xdr:col>
      <xdr:colOff>1038225</xdr:colOff>
      <xdr:row>16</xdr:row>
      <xdr:rowOff>0</xdr:rowOff>
    </xdr:to>
    <xdr:pic>
      <xdr:nvPicPr>
        <xdr:cNvPr id="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43300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14</xdr:row>
      <xdr:rowOff>47625</xdr:rowOff>
    </xdr:from>
    <xdr:to>
      <xdr:col>13</xdr:col>
      <xdr:colOff>514541</xdr:colOff>
      <xdr:row>15</xdr:row>
      <xdr:rowOff>19050</xdr:rowOff>
    </xdr:to>
    <xdr:pic>
      <xdr:nvPicPr>
        <xdr:cNvPr id="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91275" y="3257550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15</xdr:row>
      <xdr:rowOff>0</xdr:rowOff>
    </xdr:from>
    <xdr:to>
      <xdr:col>0</xdr:col>
      <xdr:colOff>1038225</xdr:colOff>
      <xdr:row>16</xdr:row>
      <xdr:rowOff>0</xdr:rowOff>
    </xdr:to>
    <xdr:pic>
      <xdr:nvPicPr>
        <xdr:cNvPr id="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571875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0</xdr:col>
      <xdr:colOff>1038225</xdr:colOff>
      <xdr:row>29</xdr:row>
      <xdr:rowOff>0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91250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47625</xdr:colOff>
      <xdr:row>27</xdr:row>
      <xdr:rowOff>76200</xdr:rowOff>
    </xdr:from>
    <xdr:to>
      <xdr:col>13</xdr:col>
      <xdr:colOff>409766</xdr:colOff>
      <xdr:row>30</xdr:row>
      <xdr:rowOff>95250</xdr:rowOff>
    </xdr:to>
    <xdr:pic>
      <xdr:nvPicPr>
        <xdr:cNvPr id="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62675" y="5086350"/>
          <a:ext cx="514541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0</xdr:col>
      <xdr:colOff>1038225</xdr:colOff>
      <xdr:row>29</xdr:row>
      <xdr:rowOff>19050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91250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114300</xdr:colOff>
      <xdr:row>28</xdr:row>
      <xdr:rowOff>9525</xdr:rowOff>
    </xdr:from>
    <xdr:to>
      <xdr:col>14</xdr:col>
      <xdr:colOff>191</xdr:colOff>
      <xdr:row>30</xdr:row>
      <xdr:rowOff>133350</xdr:rowOff>
    </xdr:to>
    <xdr:pic>
      <xdr:nvPicPr>
        <xdr:cNvPr id="7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00775" y="5105400"/>
          <a:ext cx="514541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0</xdr:col>
      <xdr:colOff>1038225</xdr:colOff>
      <xdr:row>29</xdr:row>
      <xdr:rowOff>19050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91250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27</xdr:row>
      <xdr:rowOff>76200</xdr:rowOff>
    </xdr:from>
    <xdr:to>
      <xdr:col>13</xdr:col>
      <xdr:colOff>428816</xdr:colOff>
      <xdr:row>30</xdr:row>
      <xdr:rowOff>114300</xdr:rowOff>
    </xdr:to>
    <xdr:pic>
      <xdr:nvPicPr>
        <xdr:cNvPr id="7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86475" y="5086350"/>
          <a:ext cx="514541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0</xdr:rowOff>
    </xdr:from>
    <xdr:to>
      <xdr:col>0</xdr:col>
      <xdr:colOff>1038225</xdr:colOff>
      <xdr:row>29</xdr:row>
      <xdr:rowOff>19050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91250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76200</xdr:colOff>
      <xdr:row>27</xdr:row>
      <xdr:rowOff>66675</xdr:rowOff>
    </xdr:from>
    <xdr:to>
      <xdr:col>13</xdr:col>
      <xdr:colOff>438341</xdr:colOff>
      <xdr:row>30</xdr:row>
      <xdr:rowOff>104775</xdr:rowOff>
    </xdr:to>
    <xdr:pic>
      <xdr:nvPicPr>
        <xdr:cNvPr id="7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62650" y="5029200"/>
          <a:ext cx="514541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37</xdr:row>
      <xdr:rowOff>95250</xdr:rowOff>
    </xdr:from>
    <xdr:to>
      <xdr:col>0</xdr:col>
      <xdr:colOff>1038225</xdr:colOff>
      <xdr:row>38</xdr:row>
      <xdr:rowOff>114300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15125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15</xdr:row>
      <xdr:rowOff>0</xdr:rowOff>
    </xdr:from>
    <xdr:to>
      <xdr:col>14</xdr:col>
      <xdr:colOff>38291</xdr:colOff>
      <xdr:row>17</xdr:row>
      <xdr:rowOff>123825</xdr:rowOff>
    </xdr:to>
    <xdr:pic>
      <xdr:nvPicPr>
        <xdr:cNvPr id="7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91250" y="3248025"/>
          <a:ext cx="514541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34</xdr:row>
      <xdr:rowOff>19050</xdr:rowOff>
    </xdr:from>
    <xdr:to>
      <xdr:col>1</xdr:col>
      <xdr:colOff>228600</xdr:colOff>
      <xdr:row>36</xdr:row>
      <xdr:rowOff>38100</xdr:rowOff>
    </xdr:to>
    <xdr:pic>
      <xdr:nvPicPr>
        <xdr:cNvPr id="1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381625"/>
          <a:ext cx="20669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0</xdr:col>
      <xdr:colOff>1038225</xdr:colOff>
      <xdr:row>16</xdr:row>
      <xdr:rowOff>19050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48250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15</xdr:row>
      <xdr:rowOff>9525</xdr:rowOff>
    </xdr:from>
    <xdr:to>
      <xdr:col>13</xdr:col>
      <xdr:colOff>428816</xdr:colOff>
      <xdr:row>18</xdr:row>
      <xdr:rowOff>0</xdr:rowOff>
    </xdr:to>
    <xdr:pic>
      <xdr:nvPicPr>
        <xdr:cNvPr id="7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62725" y="3257550"/>
          <a:ext cx="514541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0</xdr:col>
      <xdr:colOff>1038225</xdr:colOff>
      <xdr:row>16</xdr:row>
      <xdr:rowOff>19050</xdr:rowOff>
    </xdr:to>
    <xdr:pic>
      <xdr:nvPicPr>
        <xdr:cNvPr id="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48250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</xdr:colOff>
      <xdr:row>15</xdr:row>
      <xdr:rowOff>19050</xdr:rowOff>
    </xdr:from>
    <xdr:to>
      <xdr:col>13</xdr:col>
      <xdr:colOff>419291</xdr:colOff>
      <xdr:row>18</xdr:row>
      <xdr:rowOff>9525</xdr:rowOff>
    </xdr:to>
    <xdr:pic>
      <xdr:nvPicPr>
        <xdr:cNvPr id="9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76900" y="3267075"/>
          <a:ext cx="514541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0</xdr:col>
      <xdr:colOff>1038225</xdr:colOff>
      <xdr:row>16</xdr:row>
      <xdr:rowOff>0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48250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0</xdr:colOff>
      <xdr:row>15</xdr:row>
      <xdr:rowOff>0</xdr:rowOff>
    </xdr:from>
    <xdr:to>
      <xdr:col>14</xdr:col>
      <xdr:colOff>38291</xdr:colOff>
      <xdr:row>17</xdr:row>
      <xdr:rowOff>133350</xdr:rowOff>
    </xdr:to>
    <xdr:pic>
      <xdr:nvPicPr>
        <xdr:cNvPr id="7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191250" y="3248025"/>
          <a:ext cx="514541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0</xdr:col>
      <xdr:colOff>1038225</xdr:colOff>
      <xdr:row>31</xdr:row>
      <xdr:rowOff>19050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48025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30</xdr:row>
      <xdr:rowOff>0</xdr:rowOff>
    </xdr:from>
    <xdr:to>
      <xdr:col>13</xdr:col>
      <xdr:colOff>381191</xdr:colOff>
      <xdr:row>32</xdr:row>
      <xdr:rowOff>66675</xdr:rowOff>
    </xdr:to>
    <xdr:pic>
      <xdr:nvPicPr>
        <xdr:cNvPr id="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48625" y="5476875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0</xdr:col>
      <xdr:colOff>1038225</xdr:colOff>
      <xdr:row>31</xdr:row>
      <xdr:rowOff>19050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48025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30</xdr:row>
      <xdr:rowOff>0</xdr:rowOff>
    </xdr:from>
    <xdr:to>
      <xdr:col>13</xdr:col>
      <xdr:colOff>362141</xdr:colOff>
      <xdr:row>32</xdr:row>
      <xdr:rowOff>66675</xdr:rowOff>
    </xdr:to>
    <xdr:pic>
      <xdr:nvPicPr>
        <xdr:cNvPr id="7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58150" y="5476875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0</xdr:col>
      <xdr:colOff>1038225</xdr:colOff>
      <xdr:row>31</xdr:row>
      <xdr:rowOff>19050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248025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30</xdr:row>
      <xdr:rowOff>0</xdr:rowOff>
    </xdr:from>
    <xdr:to>
      <xdr:col>13</xdr:col>
      <xdr:colOff>362141</xdr:colOff>
      <xdr:row>32</xdr:row>
      <xdr:rowOff>66675</xdr:rowOff>
    </xdr:to>
    <xdr:pic>
      <xdr:nvPicPr>
        <xdr:cNvPr id="7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58150" y="5476875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0</xdr:col>
      <xdr:colOff>1038225</xdr:colOff>
      <xdr:row>31</xdr:row>
      <xdr:rowOff>19050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76875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29</xdr:row>
      <xdr:rowOff>76200</xdr:rowOff>
    </xdr:from>
    <xdr:to>
      <xdr:col>13</xdr:col>
      <xdr:colOff>362141</xdr:colOff>
      <xdr:row>32</xdr:row>
      <xdr:rowOff>57150</xdr:rowOff>
    </xdr:to>
    <xdr:pic>
      <xdr:nvPicPr>
        <xdr:cNvPr id="7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667625" y="5467350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0</xdr:col>
      <xdr:colOff>1038225</xdr:colOff>
      <xdr:row>15</xdr:row>
      <xdr:rowOff>19050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76875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66675</xdr:colOff>
      <xdr:row>14</xdr:row>
      <xdr:rowOff>0</xdr:rowOff>
    </xdr:from>
    <xdr:to>
      <xdr:col>13</xdr:col>
      <xdr:colOff>428816</xdr:colOff>
      <xdr:row>16</xdr:row>
      <xdr:rowOff>66675</xdr:rowOff>
    </xdr:to>
    <xdr:pic>
      <xdr:nvPicPr>
        <xdr:cNvPr id="7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77050" y="3095625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19050</xdr:colOff>
      <xdr:row>13</xdr:row>
      <xdr:rowOff>85725</xdr:rowOff>
    </xdr:from>
    <xdr:to>
      <xdr:col>13</xdr:col>
      <xdr:colOff>381191</xdr:colOff>
      <xdr:row>16</xdr:row>
      <xdr:rowOff>9525</xdr:rowOff>
    </xdr:to>
    <xdr:pic>
      <xdr:nvPicPr>
        <xdr:cNvPr id="4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53225" y="3095625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1038225</xdr:colOff>
      <xdr:row>15</xdr:row>
      <xdr:rowOff>19050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52775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14</xdr:row>
      <xdr:rowOff>0</xdr:rowOff>
    </xdr:from>
    <xdr:to>
      <xdr:col>13</xdr:col>
      <xdr:colOff>362141</xdr:colOff>
      <xdr:row>16</xdr:row>
      <xdr:rowOff>66675</xdr:rowOff>
    </xdr:to>
    <xdr:pic>
      <xdr:nvPicPr>
        <xdr:cNvPr id="4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96225" y="3152775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14</xdr:row>
      <xdr:rowOff>0</xdr:rowOff>
    </xdr:from>
    <xdr:to>
      <xdr:col>0</xdr:col>
      <xdr:colOff>1038225</xdr:colOff>
      <xdr:row>15</xdr:row>
      <xdr:rowOff>19050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52775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0</xdr:col>
      <xdr:colOff>1038225</xdr:colOff>
      <xdr:row>21</xdr:row>
      <xdr:rowOff>19050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14775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</xdr:colOff>
      <xdr:row>19</xdr:row>
      <xdr:rowOff>85725</xdr:rowOff>
    </xdr:from>
    <xdr:to>
      <xdr:col>13</xdr:col>
      <xdr:colOff>419291</xdr:colOff>
      <xdr:row>20</xdr:row>
      <xdr:rowOff>114300</xdr:rowOff>
    </xdr:to>
    <xdr:pic>
      <xdr:nvPicPr>
        <xdr:cNvPr id="7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19850" y="3676650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514350</xdr:colOff>
      <xdr:row>13</xdr:row>
      <xdr:rowOff>57150</xdr:rowOff>
    </xdr:from>
    <xdr:to>
      <xdr:col>13</xdr:col>
      <xdr:colOff>343091</xdr:colOff>
      <xdr:row>16</xdr:row>
      <xdr:rowOff>38100</xdr:rowOff>
    </xdr:to>
    <xdr:pic>
      <xdr:nvPicPr>
        <xdr:cNvPr id="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429375" y="3067050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9525</xdr:colOff>
      <xdr:row>14</xdr:row>
      <xdr:rowOff>28575</xdr:rowOff>
    </xdr:from>
    <xdr:to>
      <xdr:col>0</xdr:col>
      <xdr:colOff>1047750</xdr:colOff>
      <xdr:row>15</xdr:row>
      <xdr:rowOff>47625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3181350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66675</xdr:colOff>
      <xdr:row>20</xdr:row>
      <xdr:rowOff>47625</xdr:rowOff>
    </xdr:from>
    <xdr:to>
      <xdr:col>13</xdr:col>
      <xdr:colOff>428816</xdr:colOff>
      <xdr:row>22</xdr:row>
      <xdr:rowOff>114300</xdr:rowOff>
    </xdr:to>
    <xdr:pic>
      <xdr:nvPicPr>
        <xdr:cNvPr id="9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153025" y="3886200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190500</xdr:colOff>
      <xdr:row>21</xdr:row>
      <xdr:rowOff>19050</xdr:rowOff>
    </xdr:to>
    <xdr:pic>
      <xdr:nvPicPr>
        <xdr:cNvPr id="1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38575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57150</xdr:colOff>
      <xdr:row>19</xdr:row>
      <xdr:rowOff>76200</xdr:rowOff>
    </xdr:from>
    <xdr:to>
      <xdr:col>13</xdr:col>
      <xdr:colOff>419291</xdr:colOff>
      <xdr:row>22</xdr:row>
      <xdr:rowOff>57150</xdr:rowOff>
    </xdr:to>
    <xdr:pic>
      <xdr:nvPicPr>
        <xdr:cNvPr id="9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19725" y="3848100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314325</xdr:colOff>
      <xdr:row>21</xdr:row>
      <xdr:rowOff>19050</xdr:rowOff>
    </xdr:to>
    <xdr:pic>
      <xdr:nvPicPr>
        <xdr:cNvPr id="1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57625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66675</xdr:colOff>
      <xdr:row>19</xdr:row>
      <xdr:rowOff>76200</xdr:rowOff>
    </xdr:from>
    <xdr:to>
      <xdr:col>13</xdr:col>
      <xdr:colOff>428816</xdr:colOff>
      <xdr:row>22</xdr:row>
      <xdr:rowOff>57150</xdr:rowOff>
    </xdr:to>
    <xdr:pic>
      <xdr:nvPicPr>
        <xdr:cNvPr id="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429250" y="3848100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228600</xdr:colOff>
      <xdr:row>21</xdr:row>
      <xdr:rowOff>19050</xdr:rowOff>
    </xdr:to>
    <xdr:pic>
      <xdr:nvPicPr>
        <xdr:cNvPr id="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57625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20</xdr:row>
      <xdr:rowOff>0</xdr:rowOff>
    </xdr:from>
    <xdr:to>
      <xdr:col>14</xdr:col>
      <xdr:colOff>38291</xdr:colOff>
      <xdr:row>22</xdr:row>
      <xdr:rowOff>66675</xdr:rowOff>
    </xdr:to>
    <xdr:pic>
      <xdr:nvPicPr>
        <xdr:cNvPr id="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24550" y="3838575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1</xdr:col>
      <xdr:colOff>66675</xdr:colOff>
      <xdr:row>21</xdr:row>
      <xdr:rowOff>19050</xdr:rowOff>
    </xdr:to>
    <xdr:pic>
      <xdr:nvPicPr>
        <xdr:cNvPr id="7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57625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0</xdr:col>
      <xdr:colOff>1038225</xdr:colOff>
      <xdr:row>23</xdr:row>
      <xdr:rowOff>19050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48225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85725</xdr:colOff>
      <xdr:row>21</xdr:row>
      <xdr:rowOff>47625</xdr:rowOff>
    </xdr:from>
    <xdr:to>
      <xdr:col>13</xdr:col>
      <xdr:colOff>447866</xdr:colOff>
      <xdr:row>24</xdr:row>
      <xdr:rowOff>19050</xdr:rowOff>
    </xdr:to>
    <xdr:pic>
      <xdr:nvPicPr>
        <xdr:cNvPr id="7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00850" y="4800600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1038225</xdr:colOff>
      <xdr:row>23</xdr:row>
      <xdr:rowOff>19050</xdr:rowOff>
    </xdr:to>
    <xdr:pic>
      <xdr:nvPicPr>
        <xdr:cNvPr id="8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48225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22</xdr:row>
      <xdr:rowOff>0</xdr:rowOff>
    </xdr:from>
    <xdr:to>
      <xdr:col>0</xdr:col>
      <xdr:colOff>1038225</xdr:colOff>
      <xdr:row>23</xdr:row>
      <xdr:rowOff>19050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48225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47625</xdr:colOff>
      <xdr:row>21</xdr:row>
      <xdr:rowOff>76200</xdr:rowOff>
    </xdr:from>
    <xdr:to>
      <xdr:col>13</xdr:col>
      <xdr:colOff>409766</xdr:colOff>
      <xdr:row>24</xdr:row>
      <xdr:rowOff>47625</xdr:rowOff>
    </xdr:to>
    <xdr:pic>
      <xdr:nvPicPr>
        <xdr:cNvPr id="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96075" y="4829175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22</xdr:row>
      <xdr:rowOff>0</xdr:rowOff>
    </xdr:from>
    <xdr:to>
      <xdr:col>0</xdr:col>
      <xdr:colOff>1038225</xdr:colOff>
      <xdr:row>23</xdr:row>
      <xdr:rowOff>19050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848225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1</xdr:col>
      <xdr:colOff>847725</xdr:colOff>
      <xdr:row>39</xdr:row>
      <xdr:rowOff>0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38750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24</xdr:col>
      <xdr:colOff>257175</xdr:colOff>
      <xdr:row>38</xdr:row>
      <xdr:rowOff>0</xdr:rowOff>
    </xdr:from>
    <xdr:ext cx="514541" cy="352425"/>
    <xdr:pic>
      <xdr:nvPicPr>
        <xdr:cNvPr id="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82150" y="5238750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38</xdr:row>
      <xdr:rowOff>0</xdr:rowOff>
    </xdr:from>
    <xdr:to>
      <xdr:col>1</xdr:col>
      <xdr:colOff>847725</xdr:colOff>
      <xdr:row>39</xdr:row>
      <xdr:rowOff>0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38750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24</xdr:col>
      <xdr:colOff>257175</xdr:colOff>
      <xdr:row>38</xdr:row>
      <xdr:rowOff>0</xdr:rowOff>
    </xdr:from>
    <xdr:ext cx="514541" cy="352425"/>
    <xdr:pic>
      <xdr:nvPicPr>
        <xdr:cNvPr id="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82150" y="5238750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476250</xdr:colOff>
      <xdr:row>37</xdr:row>
      <xdr:rowOff>76200</xdr:rowOff>
    </xdr:from>
    <xdr:to>
      <xdr:col>18</xdr:col>
      <xdr:colOff>85725</xdr:colOff>
      <xdr:row>40</xdr:row>
      <xdr:rowOff>66675</xdr:rowOff>
    </xdr:to>
    <xdr:pic>
      <xdr:nvPicPr>
        <xdr:cNvPr id="2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001125" y="5210175"/>
          <a:ext cx="695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37</xdr:row>
      <xdr:rowOff>0</xdr:rowOff>
    </xdr:from>
    <xdr:to>
      <xdr:col>4</xdr:col>
      <xdr:colOff>82930</xdr:colOff>
      <xdr:row>38</xdr:row>
      <xdr:rowOff>94303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133975"/>
          <a:ext cx="1711705" cy="256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0</xdr:col>
      <xdr:colOff>1038225</xdr:colOff>
      <xdr:row>20</xdr:row>
      <xdr:rowOff>19050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52950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95250</xdr:colOff>
      <xdr:row>18</xdr:row>
      <xdr:rowOff>47625</xdr:rowOff>
    </xdr:from>
    <xdr:to>
      <xdr:col>13</xdr:col>
      <xdr:colOff>457391</xdr:colOff>
      <xdr:row>19</xdr:row>
      <xdr:rowOff>95250</xdr:rowOff>
    </xdr:to>
    <xdr:pic>
      <xdr:nvPicPr>
        <xdr:cNvPr id="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53175" y="3895725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152400</xdr:colOff>
      <xdr:row>32</xdr:row>
      <xdr:rowOff>0</xdr:rowOff>
    </xdr:from>
    <xdr:to>
      <xdr:col>17</xdr:col>
      <xdr:colOff>428624</xdr:colOff>
      <xdr:row>34</xdr:row>
      <xdr:rowOff>152400</xdr:rowOff>
    </xdr:to>
    <xdr:pic>
      <xdr:nvPicPr>
        <xdr:cNvPr id="2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86875" y="6086475"/>
          <a:ext cx="695324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31</xdr:row>
      <xdr:rowOff>104775</xdr:rowOff>
    </xdr:from>
    <xdr:to>
      <xdr:col>3</xdr:col>
      <xdr:colOff>82930</xdr:colOff>
      <xdr:row>33</xdr:row>
      <xdr:rowOff>37153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6238875"/>
          <a:ext cx="1549780" cy="256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333375</xdr:colOff>
      <xdr:row>20</xdr:row>
      <xdr:rowOff>9525</xdr:rowOff>
    </xdr:from>
    <xdr:to>
      <xdr:col>22</xdr:col>
      <xdr:colOff>190500</xdr:colOff>
      <xdr:row>23</xdr:row>
      <xdr:rowOff>0</xdr:rowOff>
    </xdr:to>
    <xdr:pic>
      <xdr:nvPicPr>
        <xdr:cNvPr id="2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24925" y="5953125"/>
          <a:ext cx="695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3</xdr:col>
      <xdr:colOff>82930</xdr:colOff>
      <xdr:row>21</xdr:row>
      <xdr:rowOff>94303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5943600"/>
          <a:ext cx="1549780" cy="256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333375</xdr:colOff>
      <xdr:row>20</xdr:row>
      <xdr:rowOff>9525</xdr:rowOff>
    </xdr:from>
    <xdr:to>
      <xdr:col>22</xdr:col>
      <xdr:colOff>190500</xdr:colOff>
      <xdr:row>23</xdr:row>
      <xdr:rowOff>0</xdr:rowOff>
    </xdr:to>
    <xdr:pic>
      <xdr:nvPicPr>
        <xdr:cNvPr id="2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91600" y="4448175"/>
          <a:ext cx="695325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20</xdr:row>
      <xdr:rowOff>0</xdr:rowOff>
    </xdr:from>
    <xdr:to>
      <xdr:col>3</xdr:col>
      <xdr:colOff>82930</xdr:colOff>
      <xdr:row>21</xdr:row>
      <xdr:rowOff>94303</xdr:rowOff>
    </xdr:to>
    <xdr:pic>
      <xdr:nvPicPr>
        <xdr:cNvPr id="3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4438650"/>
          <a:ext cx="1616455" cy="25622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47</xdr:row>
      <xdr:rowOff>9525</xdr:rowOff>
    </xdr:from>
    <xdr:to>
      <xdr:col>1</xdr:col>
      <xdr:colOff>1028700</xdr:colOff>
      <xdr:row>48</xdr:row>
      <xdr:rowOff>0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553200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37</xdr:col>
      <xdr:colOff>314325</xdr:colOff>
      <xdr:row>46</xdr:row>
      <xdr:rowOff>152400</xdr:rowOff>
    </xdr:from>
    <xdr:ext cx="514541" cy="352425"/>
    <xdr:pic>
      <xdr:nvPicPr>
        <xdr:cNvPr id="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05950" y="6724650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47</xdr:row>
      <xdr:rowOff>0</xdr:rowOff>
    </xdr:from>
    <xdr:to>
      <xdr:col>1</xdr:col>
      <xdr:colOff>942975</xdr:colOff>
      <xdr:row>49</xdr:row>
      <xdr:rowOff>66675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581775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37</xdr:col>
      <xdr:colOff>447675</xdr:colOff>
      <xdr:row>44</xdr:row>
      <xdr:rowOff>152400</xdr:rowOff>
    </xdr:from>
    <xdr:ext cx="514541" cy="352425"/>
    <xdr:pic>
      <xdr:nvPicPr>
        <xdr:cNvPr id="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0582275" y="6448425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46</xdr:row>
      <xdr:rowOff>38100</xdr:rowOff>
    </xdr:from>
    <xdr:to>
      <xdr:col>1</xdr:col>
      <xdr:colOff>952500</xdr:colOff>
      <xdr:row>47</xdr:row>
      <xdr:rowOff>38100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6610350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37</xdr:col>
      <xdr:colOff>228600</xdr:colOff>
      <xdr:row>45</xdr:row>
      <xdr:rowOff>76200</xdr:rowOff>
    </xdr:from>
    <xdr:ext cx="514541" cy="352425"/>
    <xdr:pic>
      <xdr:nvPicPr>
        <xdr:cNvPr id="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153525" y="6486525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46</xdr:row>
      <xdr:rowOff>66675</xdr:rowOff>
    </xdr:from>
    <xdr:to>
      <xdr:col>1</xdr:col>
      <xdr:colOff>942975</xdr:colOff>
      <xdr:row>47</xdr:row>
      <xdr:rowOff>66675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667500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38</xdr:col>
      <xdr:colOff>0</xdr:colOff>
      <xdr:row>46</xdr:row>
      <xdr:rowOff>0</xdr:rowOff>
    </xdr:from>
    <xdr:ext cx="514541" cy="352425"/>
    <xdr:pic>
      <xdr:nvPicPr>
        <xdr:cNvPr id="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915400" y="6610350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0</xdr:col>
      <xdr:colOff>1038225</xdr:colOff>
      <xdr:row>31</xdr:row>
      <xdr:rowOff>19050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48375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0</xdr:colOff>
      <xdr:row>30</xdr:row>
      <xdr:rowOff>0</xdr:rowOff>
    </xdr:from>
    <xdr:ext cx="514541" cy="352425"/>
    <xdr:pic>
      <xdr:nvPicPr>
        <xdr:cNvPr id="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6048375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0</xdr:col>
      <xdr:colOff>1038225</xdr:colOff>
      <xdr:row>31</xdr:row>
      <xdr:rowOff>19050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62650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0</xdr:colOff>
      <xdr:row>30</xdr:row>
      <xdr:rowOff>0</xdr:rowOff>
    </xdr:from>
    <xdr:ext cx="514541" cy="352425"/>
    <xdr:pic>
      <xdr:nvPicPr>
        <xdr:cNvPr id="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91350" y="5962650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0</xdr:col>
      <xdr:colOff>1038225</xdr:colOff>
      <xdr:row>32</xdr:row>
      <xdr:rowOff>19050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62650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114300</xdr:colOff>
      <xdr:row>31</xdr:row>
      <xdr:rowOff>0</xdr:rowOff>
    </xdr:from>
    <xdr:ext cx="514541" cy="352425"/>
    <xdr:pic>
      <xdr:nvPicPr>
        <xdr:cNvPr id="5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05650" y="6200775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20</xdr:row>
      <xdr:rowOff>0</xdr:rowOff>
    </xdr:from>
    <xdr:to>
      <xdr:col>0</xdr:col>
      <xdr:colOff>1038225</xdr:colOff>
      <xdr:row>21</xdr:row>
      <xdr:rowOff>0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57725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95250</xdr:colOff>
      <xdr:row>19</xdr:row>
      <xdr:rowOff>57150</xdr:rowOff>
    </xdr:from>
    <xdr:to>
      <xdr:col>13</xdr:col>
      <xdr:colOff>457391</xdr:colOff>
      <xdr:row>20</xdr:row>
      <xdr:rowOff>0</xdr:rowOff>
    </xdr:to>
    <xdr:pic>
      <xdr:nvPicPr>
        <xdr:cNvPr id="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24600" y="3905250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0</xdr:col>
      <xdr:colOff>1038225</xdr:colOff>
      <xdr:row>32</xdr:row>
      <xdr:rowOff>19050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00775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9</xdr:col>
      <xdr:colOff>114300</xdr:colOff>
      <xdr:row>31</xdr:row>
      <xdr:rowOff>0</xdr:rowOff>
    </xdr:from>
    <xdr:ext cx="514541" cy="352425"/>
    <xdr:pic>
      <xdr:nvPicPr>
        <xdr:cNvPr id="7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105650" y="6200775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0</xdr:col>
      <xdr:colOff>1038225</xdr:colOff>
      <xdr:row>20</xdr:row>
      <xdr:rowOff>0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00575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57150</xdr:colOff>
      <xdr:row>18</xdr:row>
      <xdr:rowOff>47625</xdr:rowOff>
    </xdr:from>
    <xdr:to>
      <xdr:col>13</xdr:col>
      <xdr:colOff>419291</xdr:colOff>
      <xdr:row>19</xdr:row>
      <xdr:rowOff>47625</xdr:rowOff>
    </xdr:to>
    <xdr:pic>
      <xdr:nvPicPr>
        <xdr:cNvPr id="6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362700" y="3895725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0</xdr:col>
      <xdr:colOff>1038225</xdr:colOff>
      <xdr:row>32</xdr:row>
      <xdr:rowOff>19050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48400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38100</xdr:colOff>
      <xdr:row>31</xdr:row>
      <xdr:rowOff>19050</xdr:rowOff>
    </xdr:from>
    <xdr:to>
      <xdr:col>12</xdr:col>
      <xdr:colOff>552641</xdr:colOff>
      <xdr:row>33</xdr:row>
      <xdr:rowOff>85725</xdr:rowOff>
    </xdr:to>
    <xdr:pic>
      <xdr:nvPicPr>
        <xdr:cNvPr id="7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24750" y="6210300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0</xdr:rowOff>
    </xdr:from>
    <xdr:to>
      <xdr:col>0</xdr:col>
      <xdr:colOff>1038225</xdr:colOff>
      <xdr:row>20</xdr:row>
      <xdr:rowOff>0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48150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95250</xdr:colOff>
      <xdr:row>19</xdr:row>
      <xdr:rowOff>19050</xdr:rowOff>
    </xdr:from>
    <xdr:to>
      <xdr:col>13</xdr:col>
      <xdr:colOff>457391</xdr:colOff>
      <xdr:row>21</xdr:row>
      <xdr:rowOff>66675</xdr:rowOff>
    </xdr:to>
    <xdr:pic>
      <xdr:nvPicPr>
        <xdr:cNvPr id="7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05675" y="4191000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0</xdr:col>
      <xdr:colOff>1038225</xdr:colOff>
      <xdr:row>32</xdr:row>
      <xdr:rowOff>19050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915025"/>
          <a:ext cx="10382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85725</xdr:colOff>
      <xdr:row>31</xdr:row>
      <xdr:rowOff>28575</xdr:rowOff>
    </xdr:from>
    <xdr:to>
      <xdr:col>13</xdr:col>
      <xdr:colOff>447866</xdr:colOff>
      <xdr:row>33</xdr:row>
      <xdr:rowOff>95250</xdr:rowOff>
    </xdr:to>
    <xdr:pic>
      <xdr:nvPicPr>
        <xdr:cNvPr id="7" name="Picture 2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572375" y="6343650"/>
          <a:ext cx="514541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TA Färgscema - Grön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52AF32"/>
      </a:accent1>
      <a:accent2>
        <a:srgbClr val="75BF5B"/>
      </a:accent2>
      <a:accent3>
        <a:srgbClr val="98CF84"/>
      </a:accent3>
      <a:accent4>
        <a:srgbClr val="BADFAD"/>
      </a:accent4>
      <a:accent5>
        <a:srgbClr val="DDEFD6"/>
      </a:accent5>
      <a:accent6>
        <a:srgbClr val="EEF7EB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rafa.se/varufloden/" TargetMode="Externa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V32"/>
  <sheetViews>
    <sheetView tabSelected="1" zoomScaleNormal="100" workbookViewId="0">
      <selection activeCell="B26" sqref="B26"/>
    </sheetView>
  </sheetViews>
  <sheetFormatPr defaultRowHeight="12.75" x14ac:dyDescent="0.2"/>
  <cols>
    <col min="1" max="1" width="9.140625" style="24"/>
    <col min="2" max="2" width="22.42578125" style="24" customWidth="1"/>
    <col min="3" max="18" width="9.140625" style="24"/>
    <col min="19" max="19" width="3.140625" style="24" customWidth="1"/>
    <col min="20" max="20" width="6.28515625" style="24" customWidth="1"/>
    <col min="21" max="21" width="4.42578125" style="24" customWidth="1"/>
    <col min="22" max="22" width="0.140625" style="24" customWidth="1"/>
    <col min="23" max="277" width="9.140625" style="24"/>
    <col min="278" max="278" width="0.140625" style="24" customWidth="1"/>
    <col min="279" max="533" width="9.140625" style="24"/>
    <col min="534" max="534" width="0.140625" style="24" customWidth="1"/>
    <col min="535" max="789" width="9.140625" style="24"/>
    <col min="790" max="790" width="0.140625" style="24" customWidth="1"/>
    <col min="791" max="1045" width="9.140625" style="24"/>
    <col min="1046" max="1046" width="0.140625" style="24" customWidth="1"/>
    <col min="1047" max="1301" width="9.140625" style="24"/>
    <col min="1302" max="1302" width="0.140625" style="24" customWidth="1"/>
    <col min="1303" max="1557" width="9.140625" style="24"/>
    <col min="1558" max="1558" width="0.140625" style="24" customWidth="1"/>
    <col min="1559" max="1813" width="9.140625" style="24"/>
    <col min="1814" max="1814" width="0.140625" style="24" customWidth="1"/>
    <col min="1815" max="2069" width="9.140625" style="24"/>
    <col min="2070" max="2070" width="0.140625" style="24" customWidth="1"/>
    <col min="2071" max="2325" width="9.140625" style="24"/>
    <col min="2326" max="2326" width="0.140625" style="24" customWidth="1"/>
    <col min="2327" max="2581" width="9.140625" style="24"/>
    <col min="2582" max="2582" width="0.140625" style="24" customWidth="1"/>
    <col min="2583" max="2837" width="9.140625" style="24"/>
    <col min="2838" max="2838" width="0.140625" style="24" customWidth="1"/>
    <col min="2839" max="3093" width="9.140625" style="24"/>
    <col min="3094" max="3094" width="0.140625" style="24" customWidth="1"/>
    <col min="3095" max="3349" width="9.140625" style="24"/>
    <col min="3350" max="3350" width="0.140625" style="24" customWidth="1"/>
    <col min="3351" max="3605" width="9.140625" style="24"/>
    <col min="3606" max="3606" width="0.140625" style="24" customWidth="1"/>
    <col min="3607" max="3861" width="9.140625" style="24"/>
    <col min="3862" max="3862" width="0.140625" style="24" customWidth="1"/>
    <col min="3863" max="4117" width="9.140625" style="24"/>
    <col min="4118" max="4118" width="0.140625" style="24" customWidth="1"/>
    <col min="4119" max="4373" width="9.140625" style="24"/>
    <col min="4374" max="4374" width="0.140625" style="24" customWidth="1"/>
    <col min="4375" max="4629" width="9.140625" style="24"/>
    <col min="4630" max="4630" width="0.140625" style="24" customWidth="1"/>
    <col min="4631" max="4885" width="9.140625" style="24"/>
    <col min="4886" max="4886" width="0.140625" style="24" customWidth="1"/>
    <col min="4887" max="5141" width="9.140625" style="24"/>
    <col min="5142" max="5142" width="0.140625" style="24" customWidth="1"/>
    <col min="5143" max="5397" width="9.140625" style="24"/>
    <col min="5398" max="5398" width="0.140625" style="24" customWidth="1"/>
    <col min="5399" max="5653" width="9.140625" style="24"/>
    <col min="5654" max="5654" width="0.140625" style="24" customWidth="1"/>
    <col min="5655" max="5909" width="9.140625" style="24"/>
    <col min="5910" max="5910" width="0.140625" style="24" customWidth="1"/>
    <col min="5911" max="6165" width="9.140625" style="24"/>
    <col min="6166" max="6166" width="0.140625" style="24" customWidth="1"/>
    <col min="6167" max="6421" width="9.140625" style="24"/>
    <col min="6422" max="6422" width="0.140625" style="24" customWidth="1"/>
    <col min="6423" max="6677" width="9.140625" style="24"/>
    <col min="6678" max="6678" width="0.140625" style="24" customWidth="1"/>
    <col min="6679" max="6933" width="9.140625" style="24"/>
    <col min="6934" max="6934" width="0.140625" style="24" customWidth="1"/>
    <col min="6935" max="7189" width="9.140625" style="24"/>
    <col min="7190" max="7190" width="0.140625" style="24" customWidth="1"/>
    <col min="7191" max="7445" width="9.140625" style="24"/>
    <col min="7446" max="7446" width="0.140625" style="24" customWidth="1"/>
    <col min="7447" max="7701" width="9.140625" style="24"/>
    <col min="7702" max="7702" width="0.140625" style="24" customWidth="1"/>
    <col min="7703" max="7957" width="9.140625" style="24"/>
    <col min="7958" max="7958" width="0.140625" style="24" customWidth="1"/>
    <col min="7959" max="8213" width="9.140625" style="24"/>
    <col min="8214" max="8214" width="0.140625" style="24" customWidth="1"/>
    <col min="8215" max="8469" width="9.140625" style="24"/>
    <col min="8470" max="8470" width="0.140625" style="24" customWidth="1"/>
    <col min="8471" max="8725" width="9.140625" style="24"/>
    <col min="8726" max="8726" width="0.140625" style="24" customWidth="1"/>
    <col min="8727" max="8981" width="9.140625" style="24"/>
    <col min="8982" max="8982" width="0.140625" style="24" customWidth="1"/>
    <col min="8983" max="9237" width="9.140625" style="24"/>
    <col min="9238" max="9238" width="0.140625" style="24" customWidth="1"/>
    <col min="9239" max="9493" width="9.140625" style="24"/>
    <col min="9494" max="9494" width="0.140625" style="24" customWidth="1"/>
    <col min="9495" max="9749" width="9.140625" style="24"/>
    <col min="9750" max="9750" width="0.140625" style="24" customWidth="1"/>
    <col min="9751" max="10005" width="9.140625" style="24"/>
    <col min="10006" max="10006" width="0.140625" style="24" customWidth="1"/>
    <col min="10007" max="10261" width="9.140625" style="24"/>
    <col min="10262" max="10262" width="0.140625" style="24" customWidth="1"/>
    <col min="10263" max="10517" width="9.140625" style="24"/>
    <col min="10518" max="10518" width="0.140625" style="24" customWidth="1"/>
    <col min="10519" max="10773" width="9.140625" style="24"/>
    <col min="10774" max="10774" width="0.140625" style="24" customWidth="1"/>
    <col min="10775" max="11029" width="9.140625" style="24"/>
    <col min="11030" max="11030" width="0.140625" style="24" customWidth="1"/>
    <col min="11031" max="11285" width="9.140625" style="24"/>
    <col min="11286" max="11286" width="0.140625" style="24" customWidth="1"/>
    <col min="11287" max="11541" width="9.140625" style="24"/>
    <col min="11542" max="11542" width="0.140625" style="24" customWidth="1"/>
    <col min="11543" max="11797" width="9.140625" style="24"/>
    <col min="11798" max="11798" width="0.140625" style="24" customWidth="1"/>
    <col min="11799" max="12053" width="9.140625" style="24"/>
    <col min="12054" max="12054" width="0.140625" style="24" customWidth="1"/>
    <col min="12055" max="12309" width="9.140625" style="24"/>
    <col min="12310" max="12310" width="0.140625" style="24" customWidth="1"/>
    <col min="12311" max="12565" width="9.140625" style="24"/>
    <col min="12566" max="12566" width="0.140625" style="24" customWidth="1"/>
    <col min="12567" max="12821" width="9.140625" style="24"/>
    <col min="12822" max="12822" width="0.140625" style="24" customWidth="1"/>
    <col min="12823" max="13077" width="9.140625" style="24"/>
    <col min="13078" max="13078" width="0.140625" style="24" customWidth="1"/>
    <col min="13079" max="13333" width="9.140625" style="24"/>
    <col min="13334" max="13334" width="0.140625" style="24" customWidth="1"/>
    <col min="13335" max="13589" width="9.140625" style="24"/>
    <col min="13590" max="13590" width="0.140625" style="24" customWidth="1"/>
    <col min="13591" max="13845" width="9.140625" style="24"/>
    <col min="13846" max="13846" width="0.140625" style="24" customWidth="1"/>
    <col min="13847" max="14101" width="9.140625" style="24"/>
    <col min="14102" max="14102" width="0.140625" style="24" customWidth="1"/>
    <col min="14103" max="14357" width="9.140625" style="24"/>
    <col min="14358" max="14358" width="0.140625" style="24" customWidth="1"/>
    <col min="14359" max="14613" width="9.140625" style="24"/>
    <col min="14614" max="14614" width="0.140625" style="24" customWidth="1"/>
    <col min="14615" max="14869" width="9.140625" style="24"/>
    <col min="14870" max="14870" width="0.140625" style="24" customWidth="1"/>
    <col min="14871" max="15125" width="9.140625" style="24"/>
    <col min="15126" max="15126" width="0.140625" style="24" customWidth="1"/>
    <col min="15127" max="15381" width="9.140625" style="24"/>
    <col min="15382" max="15382" width="0.140625" style="24" customWidth="1"/>
    <col min="15383" max="15637" width="9.140625" style="24"/>
    <col min="15638" max="15638" width="0.140625" style="24" customWidth="1"/>
    <col min="15639" max="15893" width="9.140625" style="24"/>
    <col min="15894" max="15894" width="0.140625" style="24" customWidth="1"/>
    <col min="15895" max="16149" width="9.140625" style="24"/>
    <col min="16150" max="16150" width="0.140625" style="24" customWidth="1"/>
    <col min="16151" max="16384" width="9.140625" style="24"/>
  </cols>
  <sheetData>
    <row r="1" spans="1:22" ht="32.25" customHeight="1" x14ac:dyDescent="0.2">
      <c r="A1" s="314" t="s">
        <v>421</v>
      </c>
      <c r="B1" s="315"/>
      <c r="C1" s="315"/>
      <c r="D1" s="315"/>
      <c r="E1" s="315"/>
      <c r="F1" s="315"/>
      <c r="G1" s="315"/>
      <c r="H1" s="315"/>
      <c r="I1" s="315"/>
      <c r="J1" s="315"/>
      <c r="K1" s="315"/>
      <c r="L1" s="315"/>
      <c r="M1" s="315"/>
      <c r="N1" s="315"/>
      <c r="O1" s="315"/>
      <c r="P1" s="315"/>
      <c r="Q1" s="315"/>
      <c r="R1" s="315"/>
      <c r="S1" s="316"/>
      <c r="T1" s="316"/>
      <c r="U1" s="316"/>
      <c r="V1" s="316"/>
    </row>
    <row r="11" spans="1:22" ht="65.25" customHeight="1" x14ac:dyDescent="0.4">
      <c r="B11" s="25" t="s">
        <v>423</v>
      </c>
    </row>
    <row r="12" spans="1:22" ht="23.25" x14ac:dyDescent="0.35">
      <c r="B12" s="2" t="s">
        <v>61</v>
      </c>
    </row>
    <row r="13" spans="1:22" ht="18.75" x14ac:dyDescent="0.3">
      <c r="B13" s="26"/>
    </row>
    <row r="14" spans="1:22" ht="14.25" customHeight="1" x14ac:dyDescent="0.2">
      <c r="B14" s="27" t="s">
        <v>378</v>
      </c>
      <c r="N14" s="24" t="s">
        <v>96</v>
      </c>
    </row>
    <row r="15" spans="1:22" ht="14.25" customHeight="1" x14ac:dyDescent="0.2">
      <c r="B15" s="27" t="s">
        <v>480</v>
      </c>
    </row>
    <row r="16" spans="1:22" ht="16.5" customHeight="1" x14ac:dyDescent="0.3">
      <c r="B16" s="26"/>
    </row>
    <row r="17" spans="2:2" x14ac:dyDescent="0.2">
      <c r="B17" s="27" t="s">
        <v>58</v>
      </c>
    </row>
    <row r="18" spans="2:2" x14ac:dyDescent="0.2">
      <c r="B18" s="27" t="s">
        <v>97</v>
      </c>
    </row>
    <row r="19" spans="2:2" x14ac:dyDescent="0.2">
      <c r="B19" s="28" t="s">
        <v>100</v>
      </c>
    </row>
    <row r="20" spans="2:2" x14ac:dyDescent="0.2">
      <c r="B20" s="24" t="s">
        <v>101</v>
      </c>
    </row>
    <row r="22" spans="2:2" x14ac:dyDescent="0.2">
      <c r="B22" s="27" t="s">
        <v>98</v>
      </c>
    </row>
    <row r="23" spans="2:2" x14ac:dyDescent="0.2">
      <c r="B23" s="24" t="s">
        <v>99</v>
      </c>
    </row>
    <row r="24" spans="2:2" x14ac:dyDescent="0.2">
      <c r="B24" s="24" t="s">
        <v>379</v>
      </c>
    </row>
    <row r="25" spans="2:2" ht="18.75" x14ac:dyDescent="0.3">
      <c r="B25" s="29"/>
    </row>
    <row r="26" spans="2:2" x14ac:dyDescent="0.2">
      <c r="B26" s="27"/>
    </row>
    <row r="27" spans="2:2" s="132" customFormat="1" x14ac:dyDescent="0.2"/>
    <row r="28" spans="2:2" s="132" customFormat="1" x14ac:dyDescent="0.2"/>
    <row r="29" spans="2:2" s="132" customFormat="1" x14ac:dyDescent="0.2"/>
    <row r="30" spans="2:2" s="132" customFormat="1" x14ac:dyDescent="0.2"/>
    <row r="31" spans="2:2" s="132" customFormat="1" x14ac:dyDescent="0.2"/>
    <row r="32" spans="2:2" s="132" customFormat="1" x14ac:dyDescent="0.2"/>
  </sheetData>
  <mergeCells count="1">
    <mergeCell ref="A1:V1"/>
  </mergeCells>
  <pageMargins left="0.7" right="0.7" top="0.75" bottom="0.75" header="0.3" footer="0.3"/>
  <pageSetup paperSize="9" scale="69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O26"/>
  <sheetViews>
    <sheetView zoomScaleNormal="100" workbookViewId="0">
      <selection activeCell="A45" sqref="A45"/>
    </sheetView>
  </sheetViews>
  <sheetFormatPr defaultRowHeight="12.75" x14ac:dyDescent="0.2"/>
  <cols>
    <col min="1" max="1" width="40.5703125" style="1" customWidth="1"/>
    <col min="2" max="2" width="10.5703125" style="1" bestFit="1" customWidth="1"/>
    <col min="3" max="3" width="2.28515625" style="1" customWidth="1"/>
    <col min="4" max="4" width="7.85546875" style="1" customWidth="1"/>
    <col min="5" max="5" width="11.42578125" style="1" customWidth="1"/>
    <col min="6" max="6" width="2.28515625" style="1" customWidth="1"/>
    <col min="7" max="7" width="7.85546875" style="1" customWidth="1"/>
    <col min="8" max="8" width="1.5703125" style="131" customWidth="1"/>
    <col min="9" max="9" width="6.28515625" style="131" bestFit="1" customWidth="1"/>
    <col min="10" max="10" width="2.28515625" style="131" customWidth="1"/>
    <col min="11" max="11" width="7.140625" style="131" bestFit="1" customWidth="1"/>
    <col min="12" max="12" width="8" style="131" bestFit="1" customWidth="1"/>
    <col min="13" max="13" width="2.28515625" style="131" customWidth="1"/>
    <col min="14" max="14" width="7.140625" style="131" bestFit="1" customWidth="1"/>
    <col min="15" max="16384" width="9.140625" style="1"/>
  </cols>
  <sheetData>
    <row r="1" spans="1:15" s="144" customFormat="1" x14ac:dyDescent="0.2">
      <c r="A1" s="21" t="s">
        <v>267</v>
      </c>
      <c r="H1" s="131"/>
      <c r="I1" s="131"/>
      <c r="J1" s="131"/>
      <c r="K1" s="131"/>
      <c r="L1" s="286" t="s">
        <v>377</v>
      </c>
      <c r="M1" s="131"/>
      <c r="N1" s="131"/>
    </row>
    <row r="2" spans="1:15" s="144" customFormat="1" x14ac:dyDescent="0.2">
      <c r="A2" s="143" t="s">
        <v>271</v>
      </c>
      <c r="H2" s="131"/>
      <c r="I2" s="131"/>
      <c r="J2" s="131"/>
      <c r="K2" s="131"/>
      <c r="L2" s="131"/>
      <c r="M2" s="131"/>
      <c r="N2" s="131"/>
    </row>
    <row r="3" spans="1:15" ht="13.5" thickBot="1" x14ac:dyDescent="0.25"/>
    <row r="4" spans="1:15" s="138" customFormat="1" ht="22.5" x14ac:dyDescent="0.2">
      <c r="A4" s="97" t="s">
        <v>200</v>
      </c>
      <c r="B4" s="147" t="s">
        <v>92</v>
      </c>
      <c r="C4" s="317" t="s">
        <v>188</v>
      </c>
      <c r="D4" s="318"/>
      <c r="E4" s="147" t="s">
        <v>93</v>
      </c>
      <c r="F4" s="317" t="s">
        <v>188</v>
      </c>
      <c r="G4" s="318"/>
      <c r="H4" s="148"/>
      <c r="I4" s="147" t="s">
        <v>190</v>
      </c>
      <c r="J4" s="317" t="s">
        <v>188</v>
      </c>
      <c r="K4" s="318"/>
      <c r="L4" s="147" t="s">
        <v>191</v>
      </c>
      <c r="M4" s="317" t="s">
        <v>188</v>
      </c>
      <c r="N4" s="318"/>
    </row>
    <row r="5" spans="1:15" s="138" customFormat="1" ht="28.5" customHeight="1" thickBot="1" x14ac:dyDescent="0.25">
      <c r="A5" s="140" t="s">
        <v>201</v>
      </c>
      <c r="B5" s="137" t="s">
        <v>94</v>
      </c>
      <c r="C5" s="320" t="s">
        <v>187</v>
      </c>
      <c r="D5" s="320"/>
      <c r="E5" s="137" t="s">
        <v>95</v>
      </c>
      <c r="F5" s="320" t="s">
        <v>187</v>
      </c>
      <c r="G5" s="320"/>
      <c r="H5" s="137"/>
      <c r="I5" s="137" t="s">
        <v>192</v>
      </c>
      <c r="J5" s="137"/>
      <c r="K5" s="137" t="s">
        <v>187</v>
      </c>
      <c r="L5" s="137" t="s">
        <v>193</v>
      </c>
      <c r="M5" s="137"/>
      <c r="N5" s="137" t="s">
        <v>187</v>
      </c>
    </row>
    <row r="6" spans="1:15" s="161" customFormat="1" ht="17.25" customHeight="1" x14ac:dyDescent="0.2">
      <c r="A6" s="42" t="s">
        <v>116</v>
      </c>
      <c r="B6" s="126">
        <v>10871.056</v>
      </c>
      <c r="C6" s="151" t="s">
        <v>46</v>
      </c>
      <c r="D6" s="156">
        <v>1296.0820000000001</v>
      </c>
      <c r="E6" s="126">
        <v>13612.439</v>
      </c>
      <c r="F6" s="151" t="s">
        <v>46</v>
      </c>
      <c r="G6" s="156">
        <v>3785.3380000000002</v>
      </c>
      <c r="H6" s="156" t="s">
        <v>96</v>
      </c>
      <c r="I6" s="203">
        <v>6.0129999999999999</v>
      </c>
      <c r="J6" s="204" t="s">
        <v>46</v>
      </c>
      <c r="K6" s="203">
        <v>0.72699999999999998</v>
      </c>
      <c r="L6" s="203">
        <v>1.0529999999999999</v>
      </c>
      <c r="M6" s="204" t="s">
        <v>46</v>
      </c>
      <c r="N6" s="203">
        <v>0.308</v>
      </c>
    </row>
    <row r="7" spans="1:15" s="161" customFormat="1" ht="17.25" customHeight="1" x14ac:dyDescent="0.2">
      <c r="A7" s="42" t="s">
        <v>117</v>
      </c>
      <c r="B7" s="126">
        <v>4428.8019999999997</v>
      </c>
      <c r="C7" s="151" t="s">
        <v>46</v>
      </c>
      <c r="D7" s="156">
        <v>2359.7339999999999</v>
      </c>
      <c r="E7" s="126">
        <v>10745.983</v>
      </c>
      <c r="F7" s="151" t="s">
        <v>46</v>
      </c>
      <c r="G7" s="156">
        <v>3585.7</v>
      </c>
      <c r="H7" s="156" t="s">
        <v>96</v>
      </c>
      <c r="I7" s="203">
        <v>2.4500000000000002</v>
      </c>
      <c r="J7" s="204" t="s">
        <v>46</v>
      </c>
      <c r="K7" s="203">
        <v>1.2849999999999999</v>
      </c>
      <c r="L7" s="203">
        <v>0.83099999999999996</v>
      </c>
      <c r="M7" s="204" t="s">
        <v>46</v>
      </c>
      <c r="N7" s="203">
        <v>0.28699999999999998</v>
      </c>
    </row>
    <row r="8" spans="1:15" s="161" customFormat="1" ht="17.25" customHeight="1" x14ac:dyDescent="0.2">
      <c r="A8" s="42" t="s">
        <v>118</v>
      </c>
      <c r="B8" s="111">
        <v>69216.672000000006</v>
      </c>
      <c r="C8" s="151" t="s">
        <v>46</v>
      </c>
      <c r="D8" s="111">
        <v>1988.0920000000001</v>
      </c>
      <c r="E8" s="111">
        <v>78811.197</v>
      </c>
      <c r="F8" s="151" t="s">
        <v>46</v>
      </c>
      <c r="G8" s="111">
        <v>10671.721</v>
      </c>
      <c r="H8" s="111" t="s">
        <v>96</v>
      </c>
      <c r="I8" s="203">
        <v>38.284999999999997</v>
      </c>
      <c r="J8" s="204" t="s">
        <v>46</v>
      </c>
      <c r="K8" s="203">
        <v>1.841</v>
      </c>
      <c r="L8" s="203">
        <v>6.0949999999999998</v>
      </c>
      <c r="M8" s="204" t="s">
        <v>46</v>
      </c>
      <c r="N8" s="203">
        <v>0.98099999999999998</v>
      </c>
    </row>
    <row r="9" spans="1:15" s="161" customFormat="1" ht="17.25" customHeight="1" x14ac:dyDescent="0.2">
      <c r="A9" s="42" t="s">
        <v>119</v>
      </c>
      <c r="B9" s="111">
        <v>1211.7919999999999</v>
      </c>
      <c r="C9" s="151" t="s">
        <v>46</v>
      </c>
      <c r="D9" s="111">
        <v>459.80399999999997</v>
      </c>
      <c r="E9" s="111">
        <v>42690.587</v>
      </c>
      <c r="F9" s="151" t="s">
        <v>46</v>
      </c>
      <c r="G9" s="111">
        <v>36223.616999999998</v>
      </c>
      <c r="H9" s="111" t="s">
        <v>96</v>
      </c>
      <c r="I9" s="203">
        <v>0.67</v>
      </c>
      <c r="J9" s="204" t="s">
        <v>46</v>
      </c>
      <c r="K9" s="203">
        <v>0.255</v>
      </c>
      <c r="L9" s="203">
        <v>3.3010000000000002</v>
      </c>
      <c r="M9" s="204" t="s">
        <v>46</v>
      </c>
      <c r="N9" s="203">
        <v>2.7280000000000002</v>
      </c>
      <c r="O9" s="184"/>
    </row>
    <row r="10" spans="1:15" s="161" customFormat="1" ht="17.25" customHeight="1" x14ac:dyDescent="0.2">
      <c r="A10" s="42" t="s">
        <v>120</v>
      </c>
      <c r="B10" s="111">
        <v>7785.2380000000003</v>
      </c>
      <c r="C10" s="151" t="s">
        <v>46</v>
      </c>
      <c r="D10" s="111">
        <v>2566.3539999999998</v>
      </c>
      <c r="E10" s="111">
        <v>149627.837</v>
      </c>
      <c r="F10" s="151" t="s">
        <v>46</v>
      </c>
      <c r="G10" s="111">
        <v>23421.775000000001</v>
      </c>
      <c r="H10" s="111" t="s">
        <v>96</v>
      </c>
      <c r="I10" s="203">
        <v>4.306</v>
      </c>
      <c r="J10" s="204" t="s">
        <v>46</v>
      </c>
      <c r="K10" s="203">
        <v>1.3740000000000001</v>
      </c>
      <c r="L10" s="203">
        <v>11.571</v>
      </c>
      <c r="M10" s="204" t="s">
        <v>46</v>
      </c>
      <c r="N10" s="203">
        <v>1.9750000000000001</v>
      </c>
      <c r="O10" s="184"/>
    </row>
    <row r="11" spans="1:15" s="161" customFormat="1" ht="18" customHeight="1" x14ac:dyDescent="0.2">
      <c r="A11" s="42" t="s">
        <v>122</v>
      </c>
      <c r="B11" s="111">
        <v>28456.587</v>
      </c>
      <c r="C11" s="151" t="s">
        <v>46</v>
      </c>
      <c r="D11" s="111">
        <v>6092.6139999999996</v>
      </c>
      <c r="E11" s="111">
        <v>95473.998000000007</v>
      </c>
      <c r="F11" s="151" t="s">
        <v>46</v>
      </c>
      <c r="G11" s="111">
        <v>21864.744999999999</v>
      </c>
      <c r="H11" s="111" t="s">
        <v>96</v>
      </c>
      <c r="I11" s="210">
        <v>15.74</v>
      </c>
      <c r="J11" s="204" t="s">
        <v>46</v>
      </c>
      <c r="K11" s="210">
        <v>2.895</v>
      </c>
      <c r="L11" s="210">
        <v>7.383</v>
      </c>
      <c r="M11" s="204" t="s">
        <v>46</v>
      </c>
      <c r="N11" s="210">
        <v>1.72</v>
      </c>
    </row>
    <row r="12" spans="1:15" s="161" customFormat="1" ht="24.75" customHeight="1" x14ac:dyDescent="0.2">
      <c r="A12" s="42" t="s">
        <v>121</v>
      </c>
      <c r="B12" s="111">
        <v>19880.281999999999</v>
      </c>
      <c r="C12" s="151" t="s">
        <v>46</v>
      </c>
      <c r="D12" s="111">
        <v>1402.432</v>
      </c>
      <c r="E12" s="111">
        <v>154978.372</v>
      </c>
      <c r="F12" s="151" t="s">
        <v>46</v>
      </c>
      <c r="G12" s="111">
        <v>21618.464</v>
      </c>
      <c r="H12" s="20" t="s">
        <v>96</v>
      </c>
      <c r="I12" s="203">
        <v>10.996</v>
      </c>
      <c r="J12" s="204" t="s">
        <v>46</v>
      </c>
      <c r="K12" s="203">
        <v>0.85699999999999998</v>
      </c>
      <c r="L12" s="203">
        <v>11.984999999999999</v>
      </c>
      <c r="M12" s="204" t="s">
        <v>46</v>
      </c>
      <c r="N12" s="203">
        <v>1.8979999999999999</v>
      </c>
    </row>
    <row r="13" spans="1:15" s="161" customFormat="1" ht="17.25" customHeight="1" x14ac:dyDescent="0.2">
      <c r="A13" s="42" t="s">
        <v>0</v>
      </c>
      <c r="B13" s="111">
        <v>13350.852999999999</v>
      </c>
      <c r="C13" s="151" t="s">
        <v>46</v>
      </c>
      <c r="D13" s="111">
        <v>1900.347</v>
      </c>
      <c r="E13" s="111">
        <v>259248.89499999999</v>
      </c>
      <c r="F13" s="151" t="s">
        <v>46</v>
      </c>
      <c r="G13" s="111">
        <v>62697.805</v>
      </c>
      <c r="H13" s="20" t="s">
        <v>96</v>
      </c>
      <c r="I13" s="203">
        <v>7.3849999999999998</v>
      </c>
      <c r="J13" s="204" t="s">
        <v>46</v>
      </c>
      <c r="K13" s="203">
        <v>0.98699999999999999</v>
      </c>
      <c r="L13" s="203">
        <v>20.048999999999999</v>
      </c>
      <c r="M13" s="204" t="s">
        <v>46</v>
      </c>
      <c r="N13" s="203">
        <v>3.8849999999999998</v>
      </c>
    </row>
    <row r="14" spans="1:15" s="161" customFormat="1" ht="17.25" customHeight="1" x14ac:dyDescent="0.2">
      <c r="A14" s="42" t="s">
        <v>123</v>
      </c>
      <c r="B14" s="111">
        <v>18913.776999999998</v>
      </c>
      <c r="C14" s="151" t="s">
        <v>46</v>
      </c>
      <c r="D14" s="111">
        <v>2129.413</v>
      </c>
      <c r="E14" s="111">
        <v>405261.29200000002</v>
      </c>
      <c r="F14" s="151" t="s">
        <v>46</v>
      </c>
      <c r="G14" s="111">
        <v>73001.324999999997</v>
      </c>
      <c r="H14" s="20" t="s">
        <v>96</v>
      </c>
      <c r="I14" s="203">
        <v>10.462</v>
      </c>
      <c r="J14" s="204" t="s">
        <v>46</v>
      </c>
      <c r="K14" s="203">
        <v>1.1020000000000001</v>
      </c>
      <c r="L14" s="203">
        <v>31.34</v>
      </c>
      <c r="M14" s="204" t="s">
        <v>46</v>
      </c>
      <c r="N14" s="203">
        <v>4.0350000000000001</v>
      </c>
    </row>
    <row r="15" spans="1:15" s="161" customFormat="1" ht="17.25" customHeight="1" x14ac:dyDescent="0.2">
      <c r="A15" s="42" t="s">
        <v>124</v>
      </c>
      <c r="B15" s="111">
        <v>4985.4780000000001</v>
      </c>
      <c r="C15" s="151" t="s">
        <v>46</v>
      </c>
      <c r="D15" s="111">
        <v>695.73599999999999</v>
      </c>
      <c r="E15" s="111">
        <v>49396.516000000003</v>
      </c>
      <c r="F15" s="151" t="s">
        <v>46</v>
      </c>
      <c r="G15" s="111">
        <v>12116.778</v>
      </c>
      <c r="H15" s="20" t="s">
        <v>96</v>
      </c>
      <c r="I15" s="203">
        <v>2.758</v>
      </c>
      <c r="J15" s="204" t="s">
        <v>46</v>
      </c>
      <c r="K15" s="203">
        <v>0.38500000000000001</v>
      </c>
      <c r="L15" s="203">
        <v>3.82</v>
      </c>
      <c r="M15" s="204" t="s">
        <v>46</v>
      </c>
      <c r="N15" s="203">
        <v>0.995</v>
      </c>
    </row>
    <row r="16" spans="1:15" s="161" customFormat="1" ht="17.25" customHeight="1" x14ac:dyDescent="0.2">
      <c r="A16" s="42" t="s">
        <v>125</v>
      </c>
      <c r="B16" s="111">
        <v>1397.8820000000001</v>
      </c>
      <c r="C16" s="151" t="s">
        <v>46</v>
      </c>
      <c r="D16" s="111">
        <v>539.21299999999997</v>
      </c>
      <c r="E16" s="111">
        <v>19751.616000000002</v>
      </c>
      <c r="F16" s="151" t="s">
        <v>46</v>
      </c>
      <c r="G16" s="111">
        <v>9415.8629999999994</v>
      </c>
      <c r="H16" s="20" t="s">
        <v>96</v>
      </c>
      <c r="I16" s="203">
        <v>0.77300000000000002</v>
      </c>
      <c r="J16" s="204" t="s">
        <v>46</v>
      </c>
      <c r="K16" s="203">
        <v>0.29399999999999998</v>
      </c>
      <c r="L16" s="203">
        <v>1.5269999999999999</v>
      </c>
      <c r="M16" s="204" t="s">
        <v>46</v>
      </c>
      <c r="N16" s="203">
        <v>0.73099999999999998</v>
      </c>
    </row>
    <row r="17" spans="1:14" s="161" customFormat="1" ht="17.25" customHeight="1" x14ac:dyDescent="0.2">
      <c r="A17" s="42" t="s">
        <v>19</v>
      </c>
      <c r="B17" s="111">
        <v>295.548</v>
      </c>
      <c r="C17" s="151" t="s">
        <v>46</v>
      </c>
      <c r="D17" s="111">
        <v>263.702</v>
      </c>
      <c r="E17" s="111">
        <v>13500.597</v>
      </c>
      <c r="F17" s="151" t="s">
        <v>46</v>
      </c>
      <c r="G17" s="111">
        <v>17845.365000000002</v>
      </c>
      <c r="H17" s="20" t="s">
        <v>96</v>
      </c>
      <c r="I17" s="203">
        <v>0.16300000000000001</v>
      </c>
      <c r="J17" s="204" t="s">
        <v>46</v>
      </c>
      <c r="K17" s="203">
        <v>0.14599999999999999</v>
      </c>
      <c r="L17" s="203">
        <v>1.044</v>
      </c>
      <c r="M17" s="204" t="s">
        <v>46</v>
      </c>
      <c r="N17" s="203">
        <v>1.37</v>
      </c>
    </row>
    <row r="18" spans="1:14" s="138" customFormat="1" ht="17.25" customHeight="1" thickBot="1" x14ac:dyDescent="0.25">
      <c r="A18" s="152" t="s">
        <v>1</v>
      </c>
      <c r="B18" s="153">
        <v>180793.96299999999</v>
      </c>
      <c r="C18" s="154" t="s">
        <v>46</v>
      </c>
      <c r="D18" s="153">
        <v>8251.6659999999993</v>
      </c>
      <c r="E18" s="153">
        <v>1293099.331</v>
      </c>
      <c r="F18" s="154" t="s">
        <v>46</v>
      </c>
      <c r="G18" s="153">
        <v>122558.798</v>
      </c>
      <c r="H18" s="153" t="s">
        <v>96</v>
      </c>
      <c r="I18" s="153">
        <v>100</v>
      </c>
      <c r="J18" s="154" t="s">
        <v>46</v>
      </c>
      <c r="K18" s="153">
        <v>0</v>
      </c>
      <c r="L18" s="153">
        <v>100</v>
      </c>
      <c r="M18" s="154" t="s">
        <v>46</v>
      </c>
      <c r="N18" s="153">
        <v>0</v>
      </c>
    </row>
    <row r="19" spans="1:14" s="138" customFormat="1" ht="9" customHeight="1" x14ac:dyDescent="0.2">
      <c r="A19" s="169"/>
      <c r="B19" s="169"/>
      <c r="C19" s="169"/>
      <c r="D19" s="169"/>
      <c r="E19" s="169"/>
      <c r="F19" s="169"/>
      <c r="G19" s="169"/>
      <c r="H19" s="129"/>
      <c r="I19" s="20"/>
      <c r="J19" s="20"/>
      <c r="K19" s="20"/>
      <c r="L19" s="20"/>
      <c r="M19" s="20"/>
      <c r="N19" s="20"/>
    </row>
    <row r="20" spans="1:14" s="138" customFormat="1" ht="11.25" x14ac:dyDescent="0.2">
      <c r="H20" s="20"/>
      <c r="I20" s="20"/>
      <c r="J20" s="20"/>
      <c r="K20" s="20"/>
      <c r="L20" s="20"/>
      <c r="M20" s="20"/>
      <c r="N20" s="20"/>
    </row>
    <row r="21" spans="1:14" x14ac:dyDescent="0.2">
      <c r="B21" s="284"/>
      <c r="C21" s="284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</row>
    <row r="22" spans="1:14" x14ac:dyDescent="0.2">
      <c r="B22" s="284"/>
      <c r="C22" s="284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</row>
    <row r="23" spans="1:14" x14ac:dyDescent="0.2">
      <c r="B23" s="284"/>
      <c r="C23" s="284"/>
      <c r="D23" s="284"/>
      <c r="E23" s="284"/>
      <c r="F23" s="284"/>
      <c r="G23" s="284"/>
      <c r="H23" s="284"/>
      <c r="I23" s="284"/>
      <c r="J23" s="284"/>
      <c r="K23" s="284"/>
      <c r="L23" s="284"/>
      <c r="M23" s="284"/>
      <c r="N23" s="284"/>
    </row>
    <row r="24" spans="1:14" x14ac:dyDescent="0.2">
      <c r="B24" s="284"/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</row>
    <row r="25" spans="1:14" x14ac:dyDescent="0.2">
      <c r="B25" s="284"/>
      <c r="C25" s="284"/>
      <c r="D25" s="284"/>
      <c r="E25" s="284"/>
      <c r="F25" s="284"/>
      <c r="G25" s="284"/>
      <c r="H25" s="284"/>
      <c r="I25" s="284"/>
      <c r="J25" s="284"/>
      <c r="K25" s="284"/>
      <c r="L25" s="284"/>
      <c r="M25" s="284"/>
      <c r="N25" s="284"/>
    </row>
    <row r="26" spans="1:14" x14ac:dyDescent="0.2">
      <c r="B26" s="284"/>
      <c r="C26" s="284"/>
      <c r="D26" s="284"/>
      <c r="E26" s="284"/>
      <c r="F26" s="284"/>
      <c r="G26" s="284"/>
      <c r="H26" s="284"/>
      <c r="I26" s="284"/>
      <c r="J26" s="284"/>
      <c r="K26" s="284"/>
      <c r="L26" s="284"/>
      <c r="M26" s="284"/>
      <c r="N26" s="284"/>
    </row>
  </sheetData>
  <mergeCells count="6">
    <mergeCell ref="M4:N4"/>
    <mergeCell ref="C4:D4"/>
    <mergeCell ref="F4:G4"/>
    <mergeCell ref="C5:D5"/>
    <mergeCell ref="F5:G5"/>
    <mergeCell ref="J4:K4"/>
  </mergeCells>
  <hyperlinks>
    <hyperlink ref="L1" location="'Tabellförteckning_List of table'!G1" display="Till innehållsförteckning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N33"/>
  <sheetViews>
    <sheetView zoomScaleNormal="100" workbookViewId="0">
      <selection activeCell="A48" sqref="A48"/>
    </sheetView>
  </sheetViews>
  <sheetFormatPr defaultRowHeight="12.75" x14ac:dyDescent="0.2"/>
  <cols>
    <col min="1" max="1" width="44.7109375" style="1" customWidth="1"/>
    <col min="2" max="2" width="10.5703125" style="1" bestFit="1" customWidth="1"/>
    <col min="3" max="3" width="2.28515625" style="1" customWidth="1"/>
    <col min="4" max="4" width="7.85546875" style="1" customWidth="1"/>
    <col min="5" max="5" width="11.42578125" style="1" customWidth="1"/>
    <col min="6" max="6" width="2.28515625" style="1" customWidth="1"/>
    <col min="7" max="7" width="7.85546875" style="1" customWidth="1"/>
    <col min="8" max="8" width="1.5703125" style="131" customWidth="1"/>
    <col min="9" max="9" width="6.28515625" style="131" bestFit="1" customWidth="1"/>
    <col min="10" max="10" width="2.28515625" style="131" customWidth="1"/>
    <col min="11" max="11" width="7.140625" style="131" bestFit="1" customWidth="1"/>
    <col min="12" max="12" width="8" style="131" bestFit="1" customWidth="1"/>
    <col min="13" max="13" width="2.28515625" style="131" customWidth="1"/>
    <col min="14" max="14" width="7.140625" style="131" bestFit="1" customWidth="1"/>
    <col min="15" max="16384" width="9.140625" style="1"/>
  </cols>
  <sheetData>
    <row r="1" spans="1:14" s="144" customFormat="1" x14ac:dyDescent="0.2">
      <c r="A1" s="21" t="s">
        <v>268</v>
      </c>
      <c r="H1" s="131"/>
      <c r="I1" s="131"/>
      <c r="J1" s="131"/>
      <c r="K1" s="131"/>
      <c r="L1" s="286" t="s">
        <v>377</v>
      </c>
      <c r="M1" s="131"/>
      <c r="N1" s="131"/>
    </row>
    <row r="2" spans="1:14" s="144" customFormat="1" x14ac:dyDescent="0.2">
      <c r="A2" s="143" t="s">
        <v>270</v>
      </c>
      <c r="H2" s="131"/>
      <c r="I2" s="131"/>
      <c r="J2" s="131"/>
      <c r="K2" s="131"/>
      <c r="L2" s="131"/>
      <c r="M2" s="131"/>
      <c r="N2" s="131"/>
    </row>
    <row r="3" spans="1:14" ht="13.5" thickBot="1" x14ac:dyDescent="0.25">
      <c r="A3" s="130"/>
    </row>
    <row r="4" spans="1:14" s="138" customFormat="1" ht="28.5" customHeight="1" x14ac:dyDescent="0.2">
      <c r="A4" s="97" t="s">
        <v>217</v>
      </c>
      <c r="B4" s="147" t="s">
        <v>92</v>
      </c>
      <c r="C4" s="317" t="s">
        <v>188</v>
      </c>
      <c r="D4" s="318"/>
      <c r="E4" s="147" t="s">
        <v>93</v>
      </c>
      <c r="F4" s="317" t="s">
        <v>188</v>
      </c>
      <c r="G4" s="318"/>
      <c r="H4" s="148"/>
      <c r="I4" s="147" t="s">
        <v>190</v>
      </c>
      <c r="J4" s="317" t="s">
        <v>188</v>
      </c>
      <c r="K4" s="318"/>
      <c r="L4" s="147" t="s">
        <v>191</v>
      </c>
      <c r="M4" s="317" t="s">
        <v>188</v>
      </c>
      <c r="N4" s="318"/>
    </row>
    <row r="5" spans="1:14" s="138" customFormat="1" ht="28.5" customHeight="1" thickBot="1" x14ac:dyDescent="0.25">
      <c r="A5" s="140" t="s">
        <v>218</v>
      </c>
      <c r="B5" s="137" t="s">
        <v>94</v>
      </c>
      <c r="C5" s="320" t="s">
        <v>187</v>
      </c>
      <c r="D5" s="320"/>
      <c r="E5" s="137" t="s">
        <v>95</v>
      </c>
      <c r="F5" s="320" t="s">
        <v>187</v>
      </c>
      <c r="G5" s="320"/>
      <c r="H5" s="137"/>
      <c r="I5" s="137" t="s">
        <v>192</v>
      </c>
      <c r="J5" s="137"/>
      <c r="K5" s="137" t="s">
        <v>187</v>
      </c>
      <c r="L5" s="137" t="s">
        <v>193</v>
      </c>
      <c r="M5" s="137"/>
      <c r="N5" s="137" t="s">
        <v>187</v>
      </c>
    </row>
    <row r="6" spans="1:14" s="161" customFormat="1" ht="11.25" x14ac:dyDescent="0.2">
      <c r="A6" s="51" t="s">
        <v>213</v>
      </c>
      <c r="B6" s="126">
        <v>0</v>
      </c>
      <c r="C6" s="151" t="s">
        <v>46</v>
      </c>
      <c r="D6" s="156">
        <v>0</v>
      </c>
      <c r="E6" s="126">
        <v>0</v>
      </c>
      <c r="F6" s="151" t="s">
        <v>46</v>
      </c>
      <c r="G6" s="156">
        <v>0</v>
      </c>
      <c r="H6" s="156" t="s">
        <v>96</v>
      </c>
      <c r="I6" s="203">
        <v>0</v>
      </c>
      <c r="J6" s="204" t="s">
        <v>46</v>
      </c>
      <c r="K6" s="203">
        <v>0</v>
      </c>
      <c r="L6" s="203">
        <v>0</v>
      </c>
      <c r="M6" s="204" t="s">
        <v>46</v>
      </c>
      <c r="N6" s="203">
        <v>0</v>
      </c>
    </row>
    <row r="7" spans="1:14" s="161" customFormat="1" ht="11.25" x14ac:dyDescent="0.2">
      <c r="A7" s="51" t="s">
        <v>212</v>
      </c>
      <c r="B7" s="126">
        <v>0</v>
      </c>
      <c r="C7" s="151" t="s">
        <v>46</v>
      </c>
      <c r="D7" s="156">
        <v>0</v>
      </c>
      <c r="E7" s="126">
        <v>0</v>
      </c>
      <c r="F7" s="151" t="s">
        <v>46</v>
      </c>
      <c r="G7" s="156">
        <v>0</v>
      </c>
      <c r="H7" s="156" t="s">
        <v>96</v>
      </c>
      <c r="I7" s="203">
        <v>0</v>
      </c>
      <c r="J7" s="204" t="s">
        <v>46</v>
      </c>
      <c r="K7" s="203">
        <v>0</v>
      </c>
      <c r="L7" s="203">
        <v>0</v>
      </c>
      <c r="M7" s="204" t="s">
        <v>46</v>
      </c>
      <c r="N7" s="203">
        <v>0</v>
      </c>
    </row>
    <row r="8" spans="1:14" s="161" customFormat="1" ht="11.25" x14ac:dyDescent="0.2">
      <c r="A8" s="51" t="s">
        <v>214</v>
      </c>
      <c r="B8" s="126">
        <v>1040.789</v>
      </c>
      <c r="C8" s="151" t="s">
        <v>46</v>
      </c>
      <c r="D8" s="156">
        <v>36.033000000000001</v>
      </c>
      <c r="E8" s="126">
        <v>603.97199999999998</v>
      </c>
      <c r="F8" s="151" t="s">
        <v>46</v>
      </c>
      <c r="G8" s="156">
        <v>184.39400000000001</v>
      </c>
      <c r="H8" s="156" t="s">
        <v>96</v>
      </c>
      <c r="I8" s="203">
        <v>1.8180000000000001</v>
      </c>
      <c r="J8" s="204" t="s">
        <v>46</v>
      </c>
      <c r="K8" s="203">
        <v>0.154</v>
      </c>
      <c r="L8" s="203">
        <v>0.111</v>
      </c>
      <c r="M8" s="204" t="s">
        <v>46</v>
      </c>
      <c r="N8" s="203">
        <v>3.5999999999999997E-2</v>
      </c>
    </row>
    <row r="9" spans="1:14" s="214" customFormat="1" ht="11.25" x14ac:dyDescent="0.2">
      <c r="A9" s="215" t="s">
        <v>368</v>
      </c>
      <c r="B9" s="126">
        <v>1009.317</v>
      </c>
      <c r="C9" s="151" t="s">
        <v>46</v>
      </c>
      <c r="D9" s="156">
        <v>5.3949999999999996</v>
      </c>
      <c r="E9" s="126">
        <v>491.64699999999999</v>
      </c>
      <c r="F9" s="151" t="s">
        <v>46</v>
      </c>
      <c r="G9" s="156">
        <v>139.09200000000001</v>
      </c>
      <c r="H9" s="156" t="s">
        <v>96</v>
      </c>
      <c r="I9" s="203">
        <v>1.7629999999999999</v>
      </c>
      <c r="J9" s="204" t="s">
        <v>46</v>
      </c>
      <c r="K9" s="203">
        <v>0.13700000000000001</v>
      </c>
      <c r="L9" s="203">
        <v>9.0999999999999998E-2</v>
      </c>
      <c r="M9" s="204" t="s">
        <v>46</v>
      </c>
      <c r="N9" s="203">
        <v>2.8000000000000001E-2</v>
      </c>
    </row>
    <row r="10" spans="1:14" s="214" customFormat="1" ht="11.25" x14ac:dyDescent="0.2">
      <c r="A10" s="158" t="s">
        <v>369</v>
      </c>
      <c r="B10" s="126">
        <v>31.472000000000001</v>
      </c>
      <c r="C10" s="151" t="s">
        <v>46</v>
      </c>
      <c r="D10" s="156">
        <v>35.695</v>
      </c>
      <c r="E10" s="126">
        <v>112.325</v>
      </c>
      <c r="F10" s="151" t="s">
        <v>46</v>
      </c>
      <c r="G10" s="156">
        <v>121.947</v>
      </c>
      <c r="H10" s="156" t="s">
        <v>96</v>
      </c>
      <c r="I10" s="203">
        <v>5.5E-2</v>
      </c>
      <c r="J10" s="204" t="s">
        <v>46</v>
      </c>
      <c r="K10" s="203">
        <v>6.2E-2</v>
      </c>
      <c r="L10" s="203">
        <v>2.1000000000000001E-2</v>
      </c>
      <c r="M10" s="204" t="s">
        <v>46</v>
      </c>
      <c r="N10" s="203">
        <v>2.3E-2</v>
      </c>
    </row>
    <row r="11" spans="1:14" s="161" customFormat="1" ht="11.25" x14ac:dyDescent="0.2">
      <c r="A11" s="51" t="s">
        <v>215</v>
      </c>
      <c r="B11" s="126">
        <v>49974.338000000003</v>
      </c>
      <c r="C11" s="151" t="s">
        <v>46</v>
      </c>
      <c r="D11" s="156">
        <v>3552.009</v>
      </c>
      <c r="E11" s="126">
        <v>350149.55099999998</v>
      </c>
      <c r="F11" s="151" t="s">
        <v>46</v>
      </c>
      <c r="G11" s="156">
        <v>41561.101999999999</v>
      </c>
      <c r="H11" s="156" t="s">
        <v>96</v>
      </c>
      <c r="I11" s="203">
        <v>87.305000000000007</v>
      </c>
      <c r="J11" s="204" t="s">
        <v>46</v>
      </c>
      <c r="K11" s="203">
        <v>4.1369999999999996</v>
      </c>
      <c r="L11" s="203">
        <v>64.590999999999994</v>
      </c>
      <c r="M11" s="204" t="s">
        <v>46</v>
      </c>
      <c r="N11" s="203">
        <v>5.843</v>
      </c>
    </row>
    <row r="12" spans="1:14" s="214" customFormat="1" ht="22.5" x14ac:dyDescent="0.2">
      <c r="A12" s="158" t="s">
        <v>364</v>
      </c>
      <c r="B12" s="126">
        <v>845.43499999999995</v>
      </c>
      <c r="C12" s="151" t="s">
        <v>46</v>
      </c>
      <c r="D12" s="156">
        <v>331.90499999999997</v>
      </c>
      <c r="E12" s="126">
        <v>13210.723</v>
      </c>
      <c r="F12" s="151" t="s">
        <v>46</v>
      </c>
      <c r="G12" s="156">
        <v>5117.8959999999997</v>
      </c>
      <c r="H12" s="156" t="s">
        <v>96</v>
      </c>
      <c r="I12" s="203">
        <v>1.4770000000000001</v>
      </c>
      <c r="J12" s="204" t="s">
        <v>46</v>
      </c>
      <c r="K12" s="203">
        <v>0.58299999999999996</v>
      </c>
      <c r="L12" s="203">
        <v>2.4369999999999998</v>
      </c>
      <c r="M12" s="204" t="s">
        <v>46</v>
      </c>
      <c r="N12" s="203">
        <v>0.96299999999999997</v>
      </c>
    </row>
    <row r="13" spans="1:14" s="214" customFormat="1" ht="11.25" x14ac:dyDescent="0.2">
      <c r="A13" s="158" t="s">
        <v>357</v>
      </c>
      <c r="B13" s="126">
        <v>139.596</v>
      </c>
      <c r="C13" s="151" t="s">
        <v>46</v>
      </c>
      <c r="D13" s="156">
        <v>229.19800000000001</v>
      </c>
      <c r="E13" s="126">
        <v>1273.4549999999999</v>
      </c>
      <c r="F13" s="151" t="s">
        <v>46</v>
      </c>
      <c r="G13" s="156">
        <v>833.83600000000001</v>
      </c>
      <c r="H13" s="156" t="s">
        <v>96</v>
      </c>
      <c r="I13" s="203">
        <v>0.24399999999999999</v>
      </c>
      <c r="J13" s="204" t="s">
        <v>46</v>
      </c>
      <c r="K13" s="203">
        <v>0.4</v>
      </c>
      <c r="L13" s="203">
        <v>0.23499999999999999</v>
      </c>
      <c r="M13" s="204" t="s">
        <v>46</v>
      </c>
      <c r="N13" s="203">
        <v>0.156</v>
      </c>
    </row>
    <row r="14" spans="1:14" s="214" customFormat="1" ht="11.25" x14ac:dyDescent="0.2">
      <c r="A14" s="158" t="s">
        <v>358</v>
      </c>
      <c r="B14" s="126">
        <v>4842.82</v>
      </c>
      <c r="C14" s="151" t="s">
        <v>46</v>
      </c>
      <c r="D14" s="156">
        <v>1765.4269999999999</v>
      </c>
      <c r="E14" s="126">
        <v>10411.834000000001</v>
      </c>
      <c r="F14" s="151" t="s">
        <v>46</v>
      </c>
      <c r="G14" s="156">
        <v>3079.607</v>
      </c>
      <c r="H14" s="156" t="s">
        <v>96</v>
      </c>
      <c r="I14" s="203">
        <v>8.4600000000000009</v>
      </c>
      <c r="J14" s="204" t="s">
        <v>46</v>
      </c>
      <c r="K14" s="203">
        <v>2.903</v>
      </c>
      <c r="L14" s="203">
        <v>1.921</v>
      </c>
      <c r="M14" s="204" t="s">
        <v>46</v>
      </c>
      <c r="N14" s="203">
        <v>0.59799999999999998</v>
      </c>
    </row>
    <row r="15" spans="1:14" s="214" customFormat="1" ht="11.25" x14ac:dyDescent="0.2">
      <c r="A15" s="158" t="s">
        <v>359</v>
      </c>
      <c r="B15" s="126">
        <v>55.283000000000001</v>
      </c>
      <c r="C15" s="151" t="s">
        <v>46</v>
      </c>
      <c r="D15" s="156">
        <v>41.249000000000002</v>
      </c>
      <c r="E15" s="126">
        <v>396.57299999999998</v>
      </c>
      <c r="F15" s="151" t="s">
        <v>46</v>
      </c>
      <c r="G15" s="156">
        <v>207.94800000000001</v>
      </c>
      <c r="H15" s="156" t="s">
        <v>96</v>
      </c>
      <c r="I15" s="203">
        <v>9.7000000000000003E-2</v>
      </c>
      <c r="J15" s="204" t="s">
        <v>46</v>
      </c>
      <c r="K15" s="203">
        <v>7.1999999999999995E-2</v>
      </c>
      <c r="L15" s="203">
        <v>7.2999999999999995E-2</v>
      </c>
      <c r="M15" s="204" t="s">
        <v>46</v>
      </c>
      <c r="N15" s="203">
        <v>3.9E-2</v>
      </c>
    </row>
    <row r="16" spans="1:14" s="214" customFormat="1" ht="11.25" x14ac:dyDescent="0.2">
      <c r="A16" s="158" t="s">
        <v>360</v>
      </c>
      <c r="B16" s="126">
        <v>33907.356</v>
      </c>
      <c r="C16" s="151" t="s">
        <v>46</v>
      </c>
      <c r="D16" s="156">
        <v>156.60400000000001</v>
      </c>
      <c r="E16" s="126">
        <v>122630.185</v>
      </c>
      <c r="F16" s="151" t="s">
        <v>46</v>
      </c>
      <c r="G16" s="156">
        <v>1813.0709999999999</v>
      </c>
      <c r="H16" s="156" t="s">
        <v>96</v>
      </c>
      <c r="I16" s="203">
        <v>59.235999999999997</v>
      </c>
      <c r="J16" s="204" t="s">
        <v>46</v>
      </c>
      <c r="K16" s="203">
        <v>4.5940000000000003</v>
      </c>
      <c r="L16" s="203">
        <v>22.620999999999999</v>
      </c>
      <c r="M16" s="204" t="s">
        <v>46</v>
      </c>
      <c r="N16" s="203">
        <v>2.5409999999999999</v>
      </c>
    </row>
    <row r="17" spans="1:14" s="214" customFormat="1" ht="22.5" x14ac:dyDescent="0.2">
      <c r="A17" s="158" t="s">
        <v>373</v>
      </c>
      <c r="B17" s="126">
        <v>2026.9190000000001</v>
      </c>
      <c r="C17" s="151" t="s">
        <v>46</v>
      </c>
      <c r="D17" s="156">
        <v>804.63400000000001</v>
      </c>
      <c r="E17" s="126">
        <v>18159.37</v>
      </c>
      <c r="F17" s="151" t="s">
        <v>46</v>
      </c>
      <c r="G17" s="156">
        <v>5540.3549999999996</v>
      </c>
      <c r="H17" s="156" t="s">
        <v>96</v>
      </c>
      <c r="I17" s="203">
        <v>3.5409999999999999</v>
      </c>
      <c r="J17" s="204" t="s">
        <v>46</v>
      </c>
      <c r="K17" s="203">
        <v>1.383</v>
      </c>
      <c r="L17" s="203">
        <v>3.35</v>
      </c>
      <c r="M17" s="204" t="s">
        <v>46</v>
      </c>
      <c r="N17" s="203">
        <v>1.0669999999999999</v>
      </c>
    </row>
    <row r="18" spans="1:14" s="214" customFormat="1" ht="22.5" x14ac:dyDescent="0.2">
      <c r="A18" s="158" t="s">
        <v>365</v>
      </c>
      <c r="B18" s="126">
        <v>1316.924</v>
      </c>
      <c r="C18" s="151" t="s">
        <v>46</v>
      </c>
      <c r="D18" s="156">
        <v>749.53</v>
      </c>
      <c r="E18" s="126">
        <v>8643.1640000000007</v>
      </c>
      <c r="F18" s="151" t="s">
        <v>46</v>
      </c>
      <c r="G18" s="156">
        <v>2156.1999999999998</v>
      </c>
      <c r="H18" s="156" t="s">
        <v>96</v>
      </c>
      <c r="I18" s="203">
        <v>2.3010000000000002</v>
      </c>
      <c r="J18" s="204" t="s">
        <v>46</v>
      </c>
      <c r="K18" s="203">
        <v>1.2949999999999999</v>
      </c>
      <c r="L18" s="203">
        <v>1.5940000000000001</v>
      </c>
      <c r="M18" s="204" t="s">
        <v>46</v>
      </c>
      <c r="N18" s="203">
        <v>0.43</v>
      </c>
    </row>
    <row r="19" spans="1:14" s="214" customFormat="1" ht="22.5" x14ac:dyDescent="0.2">
      <c r="A19" s="158" t="s">
        <v>375</v>
      </c>
      <c r="B19" s="126">
        <v>4375.1869999999999</v>
      </c>
      <c r="C19" s="151" t="s">
        <v>46</v>
      </c>
      <c r="D19" s="156">
        <v>2850.0230000000001</v>
      </c>
      <c r="E19" s="126">
        <v>38465.444000000003</v>
      </c>
      <c r="F19" s="151" t="s">
        <v>46</v>
      </c>
      <c r="G19" s="156">
        <v>17684.71</v>
      </c>
      <c r="H19" s="156" t="s">
        <v>96</v>
      </c>
      <c r="I19" s="203">
        <v>7.6429999999999998</v>
      </c>
      <c r="J19" s="204" t="s">
        <v>46</v>
      </c>
      <c r="K19" s="203">
        <v>4.63</v>
      </c>
      <c r="L19" s="203">
        <v>7.0960000000000001</v>
      </c>
      <c r="M19" s="204" t="s">
        <v>46</v>
      </c>
      <c r="N19" s="203">
        <v>3.1230000000000002</v>
      </c>
    </row>
    <row r="20" spans="1:14" s="214" customFormat="1" ht="22.5" x14ac:dyDescent="0.2">
      <c r="A20" s="158" t="s">
        <v>366</v>
      </c>
      <c r="B20" s="111">
        <v>533.66499999999996</v>
      </c>
      <c r="C20" s="151" t="s">
        <v>46</v>
      </c>
      <c r="D20" s="111">
        <v>127.997</v>
      </c>
      <c r="E20" s="111">
        <v>37955.588000000003</v>
      </c>
      <c r="F20" s="151" t="s">
        <v>46</v>
      </c>
      <c r="G20" s="111">
        <v>7087.3890000000001</v>
      </c>
      <c r="H20" s="111" t="s">
        <v>96</v>
      </c>
      <c r="I20" s="203">
        <v>0.93200000000000005</v>
      </c>
      <c r="J20" s="204" t="s">
        <v>46</v>
      </c>
      <c r="K20" s="203">
        <v>0.23400000000000001</v>
      </c>
      <c r="L20" s="203">
        <v>7.0019999999999998</v>
      </c>
      <c r="M20" s="204" t="s">
        <v>46</v>
      </c>
      <c r="N20" s="203">
        <v>1.47</v>
      </c>
    </row>
    <row r="21" spans="1:14" s="214" customFormat="1" ht="22.5" x14ac:dyDescent="0.2">
      <c r="A21" s="158" t="s">
        <v>374</v>
      </c>
      <c r="B21" s="111">
        <v>1689.614</v>
      </c>
      <c r="C21" s="151" t="s">
        <v>46</v>
      </c>
      <c r="D21" s="111">
        <v>632.57299999999998</v>
      </c>
      <c r="E21" s="111">
        <v>92705.543999999994</v>
      </c>
      <c r="F21" s="151" t="s">
        <v>46</v>
      </c>
      <c r="G21" s="111">
        <v>36341.716999999997</v>
      </c>
      <c r="H21" s="111" t="s">
        <v>96</v>
      </c>
      <c r="I21" s="203">
        <v>2.952</v>
      </c>
      <c r="J21" s="204" t="s">
        <v>46</v>
      </c>
      <c r="K21" s="203">
        <v>1.0980000000000001</v>
      </c>
      <c r="L21" s="203">
        <v>17.100999999999999</v>
      </c>
      <c r="M21" s="204" t="s">
        <v>46</v>
      </c>
      <c r="N21" s="203">
        <v>5.8029999999999999</v>
      </c>
    </row>
    <row r="22" spans="1:14" s="214" customFormat="1" ht="11.25" x14ac:dyDescent="0.2">
      <c r="A22" s="158" t="s">
        <v>367</v>
      </c>
      <c r="B22" s="111">
        <v>241.54</v>
      </c>
      <c r="C22" s="151" t="s">
        <v>46</v>
      </c>
      <c r="D22" s="111">
        <v>123.89400000000001</v>
      </c>
      <c r="E22" s="111">
        <v>6297.6729999999998</v>
      </c>
      <c r="F22" s="151" t="s">
        <v>46</v>
      </c>
      <c r="G22" s="111">
        <v>2712.0650000000001</v>
      </c>
      <c r="H22" s="111" t="s">
        <v>96</v>
      </c>
      <c r="I22" s="203">
        <v>0.42199999999999999</v>
      </c>
      <c r="J22" s="204" t="s">
        <v>46</v>
      </c>
      <c r="K22" s="203">
        <v>0.218</v>
      </c>
      <c r="L22" s="203">
        <v>1.1619999999999999</v>
      </c>
      <c r="M22" s="204" t="s">
        <v>46</v>
      </c>
      <c r="N22" s="203">
        <v>0.51800000000000002</v>
      </c>
    </row>
    <row r="23" spans="1:14" s="161" customFormat="1" ht="11.25" x14ac:dyDescent="0.2">
      <c r="A23" s="51" t="s">
        <v>216</v>
      </c>
      <c r="B23" s="111">
        <v>6225.7169999999996</v>
      </c>
      <c r="C23" s="151" t="s">
        <v>46</v>
      </c>
      <c r="D23" s="111">
        <v>2661.67</v>
      </c>
      <c r="E23" s="111">
        <v>191352.139</v>
      </c>
      <c r="F23" s="151" t="s">
        <v>46</v>
      </c>
      <c r="G23" s="111">
        <v>43157.919000000002</v>
      </c>
      <c r="H23" s="111" t="s">
        <v>96</v>
      </c>
      <c r="I23" s="205">
        <v>10.875999999999999</v>
      </c>
      <c r="J23" s="204" t="s">
        <v>46</v>
      </c>
      <c r="K23" s="205">
        <v>4.2</v>
      </c>
      <c r="L23" s="205">
        <v>35.298000000000002</v>
      </c>
      <c r="M23" s="204" t="s">
        <v>46</v>
      </c>
      <c r="N23" s="205">
        <v>5.8460000000000001</v>
      </c>
    </row>
    <row r="24" spans="1:14" s="214" customFormat="1" ht="11.25" x14ac:dyDescent="0.2">
      <c r="A24" s="158" t="s">
        <v>361</v>
      </c>
      <c r="B24" s="111">
        <v>1956.9269999999999</v>
      </c>
      <c r="C24" s="151" t="s">
        <v>46</v>
      </c>
      <c r="D24" s="111">
        <v>689.77300000000002</v>
      </c>
      <c r="E24" s="111">
        <v>31899.077000000001</v>
      </c>
      <c r="F24" s="151" t="s">
        <v>46</v>
      </c>
      <c r="G24" s="111">
        <v>9510.99</v>
      </c>
      <c r="H24" s="20" t="s">
        <v>96</v>
      </c>
      <c r="I24" s="206">
        <v>3.419</v>
      </c>
      <c r="J24" s="204" t="s">
        <v>46</v>
      </c>
      <c r="K24" s="206">
        <v>1.1930000000000001</v>
      </c>
      <c r="L24" s="206">
        <v>5.8840000000000003</v>
      </c>
      <c r="M24" s="204" t="s">
        <v>46</v>
      </c>
      <c r="N24" s="206">
        <v>1.772</v>
      </c>
    </row>
    <row r="25" spans="1:14" s="214" customFormat="1" ht="22.5" x14ac:dyDescent="0.2">
      <c r="A25" s="158" t="s">
        <v>363</v>
      </c>
      <c r="B25" s="111">
        <v>378.2</v>
      </c>
      <c r="C25" s="151" t="s">
        <v>46</v>
      </c>
      <c r="D25" s="111">
        <v>127.395</v>
      </c>
      <c r="E25" s="111">
        <v>71472.648000000001</v>
      </c>
      <c r="F25" s="151" t="s">
        <v>46</v>
      </c>
      <c r="G25" s="111">
        <v>36482.980000000003</v>
      </c>
      <c r="H25" s="20" t="s">
        <v>96</v>
      </c>
      <c r="I25" s="203">
        <v>0.66100000000000003</v>
      </c>
      <c r="J25" s="204" t="s">
        <v>46</v>
      </c>
      <c r="K25" s="203">
        <v>0.22700000000000001</v>
      </c>
      <c r="L25" s="203">
        <v>13.183999999999999</v>
      </c>
      <c r="M25" s="204" t="s">
        <v>46</v>
      </c>
      <c r="N25" s="203">
        <v>5.968</v>
      </c>
    </row>
    <row r="26" spans="1:14" s="214" customFormat="1" ht="22.5" x14ac:dyDescent="0.2">
      <c r="A26" s="158" t="s">
        <v>370</v>
      </c>
      <c r="B26" s="111">
        <v>57.951999999999998</v>
      </c>
      <c r="C26" s="151" t="s">
        <v>46</v>
      </c>
      <c r="D26" s="111">
        <v>42.045999999999999</v>
      </c>
      <c r="E26" s="111">
        <v>8532.4699999999993</v>
      </c>
      <c r="F26" s="151" t="s">
        <v>46</v>
      </c>
      <c r="G26" s="111">
        <v>6844.6350000000002</v>
      </c>
      <c r="H26" s="20" t="s">
        <v>96</v>
      </c>
      <c r="I26" s="203">
        <v>0.10100000000000001</v>
      </c>
      <c r="J26" s="204" t="s">
        <v>46</v>
      </c>
      <c r="K26" s="203">
        <v>7.3999999999999996E-2</v>
      </c>
      <c r="L26" s="203">
        <v>1.5740000000000001</v>
      </c>
      <c r="M26" s="204" t="s">
        <v>46</v>
      </c>
      <c r="N26" s="203">
        <v>1.2569999999999999</v>
      </c>
    </row>
    <row r="27" spans="1:14" s="214" customFormat="1" ht="11.25" x14ac:dyDescent="0.2">
      <c r="A27" s="158" t="s">
        <v>362</v>
      </c>
      <c r="B27" s="111">
        <v>3333.5459999999998</v>
      </c>
      <c r="C27" s="151" t="s">
        <v>46</v>
      </c>
      <c r="D27" s="111">
        <v>2561.8510000000001</v>
      </c>
      <c r="E27" s="111">
        <v>22747.148000000001</v>
      </c>
      <c r="F27" s="151" t="s">
        <v>46</v>
      </c>
      <c r="G27" s="111">
        <v>7345.3729999999996</v>
      </c>
      <c r="H27" s="20" t="s">
        <v>96</v>
      </c>
      <c r="I27" s="206">
        <v>5.8239999999999998</v>
      </c>
      <c r="J27" s="204" t="s">
        <v>46</v>
      </c>
      <c r="K27" s="206">
        <v>4.2320000000000002</v>
      </c>
      <c r="L27" s="206">
        <v>4.1959999999999997</v>
      </c>
      <c r="M27" s="204" t="s">
        <v>46</v>
      </c>
      <c r="N27" s="206">
        <v>1.381</v>
      </c>
    </row>
    <row r="28" spans="1:14" s="214" customFormat="1" ht="22.5" x14ac:dyDescent="0.2">
      <c r="A28" s="158" t="s">
        <v>372</v>
      </c>
      <c r="B28" s="111">
        <v>100.91800000000001</v>
      </c>
      <c r="C28" s="151" t="s">
        <v>46</v>
      </c>
      <c r="D28" s="111">
        <v>56.034999999999997</v>
      </c>
      <c r="E28" s="111">
        <v>25787.035</v>
      </c>
      <c r="F28" s="151" t="s">
        <v>46</v>
      </c>
      <c r="G28" s="111">
        <v>12420.447</v>
      </c>
      <c r="H28" s="20" t="s">
        <v>96</v>
      </c>
      <c r="I28" s="203">
        <v>0.17599999999999999</v>
      </c>
      <c r="J28" s="204" t="s">
        <v>46</v>
      </c>
      <c r="K28" s="203">
        <v>9.9000000000000005E-2</v>
      </c>
      <c r="L28" s="203">
        <v>4.7569999999999997</v>
      </c>
      <c r="M28" s="204" t="s">
        <v>46</v>
      </c>
      <c r="N28" s="203">
        <v>2.2440000000000002</v>
      </c>
    </row>
    <row r="29" spans="1:14" s="214" customFormat="1" ht="22.5" x14ac:dyDescent="0.2">
      <c r="A29" s="158" t="s">
        <v>371</v>
      </c>
      <c r="B29" s="111">
        <v>398.17399999999998</v>
      </c>
      <c r="C29" s="151" t="s">
        <v>46</v>
      </c>
      <c r="D29" s="111">
        <v>157.21</v>
      </c>
      <c r="E29" s="111">
        <v>30913.760999999999</v>
      </c>
      <c r="F29" s="151" t="s">
        <v>46</v>
      </c>
      <c r="G29" s="111">
        <v>13721.793</v>
      </c>
      <c r="H29" s="20" t="s">
        <v>96</v>
      </c>
      <c r="I29" s="203">
        <v>0.69599999999999995</v>
      </c>
      <c r="J29" s="204" t="s">
        <v>46</v>
      </c>
      <c r="K29" s="203">
        <v>0.27800000000000002</v>
      </c>
      <c r="L29" s="203">
        <v>5.7030000000000003</v>
      </c>
      <c r="M29" s="204" t="s">
        <v>46</v>
      </c>
      <c r="N29" s="203">
        <v>2.4649999999999999</v>
      </c>
    </row>
    <row r="30" spans="1:14" s="138" customFormat="1" ht="14.1" customHeight="1" thickBot="1" x14ac:dyDescent="0.25">
      <c r="A30" s="164" t="s">
        <v>1</v>
      </c>
      <c r="B30" s="153">
        <v>57240.843000000001</v>
      </c>
      <c r="C30" s="154" t="s">
        <v>46</v>
      </c>
      <c r="D30" s="153">
        <v>4438.0439999999999</v>
      </c>
      <c r="E30" s="153">
        <v>542105.66200000001</v>
      </c>
      <c r="F30" s="154" t="s">
        <v>46</v>
      </c>
      <c r="G30" s="153">
        <v>59623.669000000002</v>
      </c>
      <c r="H30" s="153" t="s">
        <v>96</v>
      </c>
      <c r="I30" s="153">
        <v>100</v>
      </c>
      <c r="J30" s="154" t="s">
        <v>46</v>
      </c>
      <c r="K30" s="153">
        <v>0</v>
      </c>
      <c r="L30" s="153">
        <v>100</v>
      </c>
      <c r="M30" s="154" t="s">
        <v>46</v>
      </c>
      <c r="N30" s="153">
        <v>0</v>
      </c>
    </row>
    <row r="31" spans="1:14" s="138" customFormat="1" ht="5.25" customHeight="1" x14ac:dyDescent="0.2">
      <c r="H31" s="20"/>
      <c r="I31" s="20"/>
      <c r="J31" s="20"/>
      <c r="K31" s="20"/>
      <c r="L31" s="20"/>
      <c r="M31" s="20"/>
      <c r="N31" s="20"/>
    </row>
    <row r="32" spans="1:14" s="138" customFormat="1" ht="11.25" x14ac:dyDescent="0.2">
      <c r="H32" s="20"/>
      <c r="I32" s="20"/>
      <c r="J32" s="20"/>
      <c r="K32" s="20"/>
      <c r="L32" s="20"/>
      <c r="M32" s="20"/>
      <c r="N32" s="20"/>
    </row>
    <row r="33" spans="8:14" s="138" customFormat="1" ht="11.25" x14ac:dyDescent="0.2">
      <c r="H33" s="20"/>
      <c r="I33" s="20"/>
      <c r="J33" s="20"/>
      <c r="K33" s="20"/>
      <c r="L33" s="20"/>
      <c r="M33" s="20"/>
      <c r="N33" s="20"/>
    </row>
  </sheetData>
  <mergeCells count="6">
    <mergeCell ref="M4:N4"/>
    <mergeCell ref="C4:D4"/>
    <mergeCell ref="F4:G4"/>
    <mergeCell ref="C5:D5"/>
    <mergeCell ref="F5:G5"/>
    <mergeCell ref="J4:K4"/>
  </mergeCells>
  <hyperlinks>
    <hyperlink ref="L1" location="'Tabellförteckning_List of table'!G1" display="Till innehållsförteckning"/>
  </hyperlinks>
  <pageMargins left="0.70866141732283472" right="0.70866141732283472" top="0.39" bottom="0.33" header="0.31496062992125984" footer="0.31496062992125984"/>
  <pageSetup paperSize="9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O26"/>
  <sheetViews>
    <sheetView workbookViewId="0">
      <selection activeCell="D23" sqref="D23"/>
    </sheetView>
  </sheetViews>
  <sheetFormatPr defaultRowHeight="12.75" x14ac:dyDescent="0.2"/>
  <cols>
    <col min="1" max="1" width="41" style="7" customWidth="1"/>
    <col min="2" max="2" width="10.5703125" style="7" bestFit="1" customWidth="1"/>
    <col min="3" max="3" width="2.28515625" style="7" customWidth="1"/>
    <col min="4" max="4" width="7.85546875" style="7" customWidth="1"/>
    <col min="5" max="5" width="11.42578125" style="7" customWidth="1"/>
    <col min="6" max="6" width="2.28515625" style="7" customWidth="1"/>
    <col min="7" max="7" width="7.85546875" style="7" customWidth="1"/>
    <col min="8" max="8" width="1.5703125" style="131" customWidth="1"/>
    <col min="9" max="9" width="7.140625" style="131" customWidth="1"/>
    <col min="10" max="10" width="2.28515625" style="131" customWidth="1"/>
    <col min="11" max="11" width="7.140625" style="131" bestFit="1" customWidth="1"/>
    <col min="12" max="12" width="8" style="131" bestFit="1" customWidth="1"/>
    <col min="13" max="13" width="2.28515625" style="131" customWidth="1"/>
    <col min="14" max="14" width="7.140625" style="131" bestFit="1" customWidth="1"/>
    <col min="15" max="16384" width="9.140625" style="7"/>
  </cols>
  <sheetData>
    <row r="1" spans="1:15" s="131" customFormat="1" x14ac:dyDescent="0.2">
      <c r="A1" s="21" t="s">
        <v>269</v>
      </c>
      <c r="L1" s="286" t="s">
        <v>377</v>
      </c>
    </row>
    <row r="2" spans="1:15" s="131" customFormat="1" x14ac:dyDescent="0.2">
      <c r="A2" s="143" t="s">
        <v>393</v>
      </c>
    </row>
    <row r="3" spans="1:15" ht="13.5" thickBot="1" x14ac:dyDescent="0.25"/>
    <row r="4" spans="1:15" s="20" customFormat="1" ht="28.5" customHeight="1" x14ac:dyDescent="0.2">
      <c r="A4" s="97" t="s">
        <v>200</v>
      </c>
      <c r="B4" s="147" t="s">
        <v>92</v>
      </c>
      <c r="C4" s="317" t="s">
        <v>188</v>
      </c>
      <c r="D4" s="318"/>
      <c r="E4" s="147" t="s">
        <v>93</v>
      </c>
      <c r="F4" s="317" t="s">
        <v>188</v>
      </c>
      <c r="G4" s="318"/>
      <c r="H4" s="148"/>
      <c r="I4" s="147" t="s">
        <v>190</v>
      </c>
      <c r="J4" s="317" t="s">
        <v>188</v>
      </c>
      <c r="K4" s="318"/>
      <c r="L4" s="147" t="s">
        <v>191</v>
      </c>
      <c r="M4" s="317" t="s">
        <v>188</v>
      </c>
      <c r="N4" s="318"/>
    </row>
    <row r="5" spans="1:15" s="20" customFormat="1" ht="28.5" customHeight="1" thickBot="1" x14ac:dyDescent="0.25">
      <c r="A5" s="140" t="s">
        <v>201</v>
      </c>
      <c r="B5" s="137" t="s">
        <v>94</v>
      </c>
      <c r="C5" s="320" t="s">
        <v>187</v>
      </c>
      <c r="D5" s="320"/>
      <c r="E5" s="137" t="s">
        <v>95</v>
      </c>
      <c r="F5" s="320" t="s">
        <v>187</v>
      </c>
      <c r="G5" s="320"/>
      <c r="H5" s="137"/>
      <c r="I5" s="137" t="s">
        <v>192</v>
      </c>
      <c r="J5" s="137"/>
      <c r="K5" s="137" t="s">
        <v>187</v>
      </c>
      <c r="L5" s="137" t="s">
        <v>193</v>
      </c>
      <c r="M5" s="137"/>
      <c r="N5" s="137" t="s">
        <v>187</v>
      </c>
    </row>
    <row r="6" spans="1:15" s="161" customFormat="1" ht="17.25" customHeight="1" x14ac:dyDescent="0.2">
      <c r="A6" s="42" t="s">
        <v>116</v>
      </c>
      <c r="B6" s="126">
        <v>1425.354</v>
      </c>
      <c r="C6" s="151" t="s">
        <v>46</v>
      </c>
      <c r="D6" s="156">
        <v>789.4</v>
      </c>
      <c r="E6" s="126">
        <v>5446.3109999999997</v>
      </c>
      <c r="F6" s="151" t="s">
        <v>46</v>
      </c>
      <c r="G6" s="156">
        <v>4700.3639999999996</v>
      </c>
      <c r="H6" s="156" t="s">
        <v>96</v>
      </c>
      <c r="I6" s="203">
        <v>2.4900000000000002</v>
      </c>
      <c r="J6" s="204" t="s">
        <v>46</v>
      </c>
      <c r="K6" s="203">
        <v>1.3520000000000001</v>
      </c>
      <c r="L6" s="203">
        <v>1.0049999999999999</v>
      </c>
      <c r="M6" s="204" t="s">
        <v>46</v>
      </c>
      <c r="N6" s="203">
        <v>0.86699999999999999</v>
      </c>
    </row>
    <row r="7" spans="1:15" s="161" customFormat="1" ht="17.25" customHeight="1" x14ac:dyDescent="0.2">
      <c r="A7" s="42" t="s">
        <v>117</v>
      </c>
      <c r="B7" s="126">
        <v>23293.433000000001</v>
      </c>
      <c r="C7" s="151" t="s">
        <v>46</v>
      </c>
      <c r="D7" s="156">
        <v>2073.4580000000001</v>
      </c>
      <c r="E7" s="126">
        <v>63325.004000000001</v>
      </c>
      <c r="F7" s="151" t="s">
        <v>46</v>
      </c>
      <c r="G7" s="156">
        <v>11723.501</v>
      </c>
      <c r="H7" s="156" t="s">
        <v>96</v>
      </c>
      <c r="I7" s="203">
        <v>40.694000000000003</v>
      </c>
      <c r="J7" s="204" t="s">
        <v>46</v>
      </c>
      <c r="K7" s="203">
        <v>3.508</v>
      </c>
      <c r="L7" s="203">
        <v>11.680999999999999</v>
      </c>
      <c r="M7" s="204" t="s">
        <v>46</v>
      </c>
      <c r="N7" s="203">
        <v>2.2959999999999998</v>
      </c>
    </row>
    <row r="8" spans="1:15" s="161" customFormat="1" ht="17.25" customHeight="1" x14ac:dyDescent="0.2">
      <c r="A8" s="42" t="s">
        <v>118</v>
      </c>
      <c r="B8" s="111">
        <v>4112.009</v>
      </c>
      <c r="C8" s="151" t="s">
        <v>46</v>
      </c>
      <c r="D8" s="111">
        <v>1557.636</v>
      </c>
      <c r="E8" s="111">
        <v>9752.1569999999992</v>
      </c>
      <c r="F8" s="151" t="s">
        <v>46</v>
      </c>
      <c r="G8" s="111">
        <v>2732.7080000000001</v>
      </c>
      <c r="H8" s="111" t="s">
        <v>96</v>
      </c>
      <c r="I8" s="203">
        <v>7.1840000000000002</v>
      </c>
      <c r="J8" s="204" t="s">
        <v>46</v>
      </c>
      <c r="K8" s="203">
        <v>2.57</v>
      </c>
      <c r="L8" s="203">
        <v>1.7989999999999999</v>
      </c>
      <c r="M8" s="204" t="s">
        <v>46</v>
      </c>
      <c r="N8" s="203">
        <v>0.53400000000000003</v>
      </c>
    </row>
    <row r="9" spans="1:15" s="161" customFormat="1" ht="17.25" customHeight="1" x14ac:dyDescent="0.2">
      <c r="A9" s="42" t="s">
        <v>119</v>
      </c>
      <c r="B9" s="111">
        <v>1732.021</v>
      </c>
      <c r="C9" s="151" t="s">
        <v>46</v>
      </c>
      <c r="D9" s="111">
        <v>560.32000000000005</v>
      </c>
      <c r="E9" s="111">
        <v>42916.423000000003</v>
      </c>
      <c r="F9" s="151" t="s">
        <v>46</v>
      </c>
      <c r="G9" s="111">
        <v>30109.263999999999</v>
      </c>
      <c r="H9" s="111" t="s">
        <v>96</v>
      </c>
      <c r="I9" s="203">
        <v>3.0259999999999998</v>
      </c>
      <c r="J9" s="204" t="s">
        <v>46</v>
      </c>
      <c r="K9" s="203">
        <v>0.97199999999999998</v>
      </c>
      <c r="L9" s="203">
        <v>7.9169999999999998</v>
      </c>
      <c r="M9" s="204" t="s">
        <v>46</v>
      </c>
      <c r="N9" s="203">
        <v>5.1749999999999998</v>
      </c>
      <c r="O9" s="184"/>
    </row>
    <row r="10" spans="1:15" s="161" customFormat="1" ht="17.25" customHeight="1" x14ac:dyDescent="0.2">
      <c r="A10" s="42" t="s">
        <v>120</v>
      </c>
      <c r="B10" s="111">
        <v>4787.009</v>
      </c>
      <c r="C10" s="151" t="s">
        <v>46</v>
      </c>
      <c r="D10" s="111">
        <v>2204.5549999999998</v>
      </c>
      <c r="E10" s="111">
        <v>154471.02900000001</v>
      </c>
      <c r="F10" s="151" t="s">
        <v>46</v>
      </c>
      <c r="G10" s="111">
        <v>39954.927000000003</v>
      </c>
      <c r="H10" s="111" t="s">
        <v>96</v>
      </c>
      <c r="I10" s="203">
        <v>8.3629999999999995</v>
      </c>
      <c r="J10" s="204" t="s">
        <v>46</v>
      </c>
      <c r="K10" s="203">
        <v>3.5760000000000001</v>
      </c>
      <c r="L10" s="203">
        <v>28.495000000000001</v>
      </c>
      <c r="M10" s="204" t="s">
        <v>46</v>
      </c>
      <c r="N10" s="203">
        <v>5.8220000000000001</v>
      </c>
      <c r="O10" s="184"/>
    </row>
    <row r="11" spans="1:15" s="161" customFormat="1" ht="18" customHeight="1" x14ac:dyDescent="0.2">
      <c r="A11" s="42" t="s">
        <v>122</v>
      </c>
      <c r="B11" s="111">
        <v>758.68200000000002</v>
      </c>
      <c r="C11" s="151" t="s">
        <v>46</v>
      </c>
      <c r="D11" s="111">
        <v>642.13699999999994</v>
      </c>
      <c r="E11" s="111">
        <v>4479.1350000000002</v>
      </c>
      <c r="F11" s="151" t="s">
        <v>46</v>
      </c>
      <c r="G11" s="111">
        <v>2088.4789999999998</v>
      </c>
      <c r="H11" s="111" t="s">
        <v>96</v>
      </c>
      <c r="I11" s="210">
        <v>1.325</v>
      </c>
      <c r="J11" s="204" t="s">
        <v>46</v>
      </c>
      <c r="K11" s="210">
        <v>1.1120000000000001</v>
      </c>
      <c r="L11" s="210">
        <v>0.82599999999999996</v>
      </c>
      <c r="M11" s="204" t="s">
        <v>46</v>
      </c>
      <c r="N11" s="210">
        <v>0.39300000000000002</v>
      </c>
    </row>
    <row r="12" spans="1:15" s="161" customFormat="1" ht="24.75" customHeight="1" x14ac:dyDescent="0.2">
      <c r="A12" s="42" t="s">
        <v>121</v>
      </c>
      <c r="B12" s="111">
        <v>18166.204000000002</v>
      </c>
      <c r="C12" s="151" t="s">
        <v>46</v>
      </c>
      <c r="D12" s="111">
        <v>1592.54</v>
      </c>
      <c r="E12" s="111">
        <v>175978.25700000001</v>
      </c>
      <c r="F12" s="151" t="s">
        <v>46</v>
      </c>
      <c r="G12" s="111">
        <v>23242.742999999999</v>
      </c>
      <c r="H12" s="20" t="s">
        <v>96</v>
      </c>
      <c r="I12" s="203">
        <v>31.736000000000001</v>
      </c>
      <c r="J12" s="204" t="s">
        <v>46</v>
      </c>
      <c r="K12" s="203">
        <v>2.992</v>
      </c>
      <c r="L12" s="203">
        <v>32.462000000000003</v>
      </c>
      <c r="M12" s="204" t="s">
        <v>46</v>
      </c>
      <c r="N12" s="203">
        <v>4.4729999999999999</v>
      </c>
    </row>
    <row r="13" spans="1:15" s="161" customFormat="1" ht="17.25" customHeight="1" x14ac:dyDescent="0.2">
      <c r="A13" s="42" t="s">
        <v>0</v>
      </c>
      <c r="B13" s="111">
        <v>2086.3670000000002</v>
      </c>
      <c r="C13" s="151" t="s">
        <v>46</v>
      </c>
      <c r="D13" s="111">
        <v>1956.0060000000001</v>
      </c>
      <c r="E13" s="111">
        <v>35898.25</v>
      </c>
      <c r="F13" s="151" t="s">
        <v>46</v>
      </c>
      <c r="G13" s="111">
        <v>10451.629999999999</v>
      </c>
      <c r="H13" s="20" t="s">
        <v>96</v>
      </c>
      <c r="I13" s="203">
        <v>3.645</v>
      </c>
      <c r="J13" s="204" t="s">
        <v>46</v>
      </c>
      <c r="K13" s="203">
        <v>3.3029999999999999</v>
      </c>
      <c r="L13" s="203">
        <v>6.6219999999999999</v>
      </c>
      <c r="M13" s="204" t="s">
        <v>46</v>
      </c>
      <c r="N13" s="203">
        <v>1.958</v>
      </c>
    </row>
    <row r="14" spans="1:15" s="161" customFormat="1" ht="17.25" customHeight="1" x14ac:dyDescent="0.2">
      <c r="A14" s="42" t="s">
        <v>123</v>
      </c>
      <c r="B14" s="111">
        <v>796.28399999999999</v>
      </c>
      <c r="C14" s="151" t="s">
        <v>46</v>
      </c>
      <c r="D14" s="111">
        <v>447.57</v>
      </c>
      <c r="E14" s="111">
        <v>45887.525000000001</v>
      </c>
      <c r="F14" s="151" t="s">
        <v>46</v>
      </c>
      <c r="G14" s="111">
        <v>17550.221000000001</v>
      </c>
      <c r="H14" s="20" t="s">
        <v>96</v>
      </c>
      <c r="I14" s="203">
        <v>1.391</v>
      </c>
      <c r="J14" s="204" t="s">
        <v>46</v>
      </c>
      <c r="K14" s="203">
        <v>0.77900000000000003</v>
      </c>
      <c r="L14" s="203">
        <v>8.4649999999999999</v>
      </c>
      <c r="M14" s="204" t="s">
        <v>46</v>
      </c>
      <c r="N14" s="203">
        <v>3.113</v>
      </c>
    </row>
    <row r="15" spans="1:15" s="161" customFormat="1" ht="17.25" customHeight="1" x14ac:dyDescent="0.2">
      <c r="A15" s="42" t="s">
        <v>124</v>
      </c>
      <c r="B15" s="111">
        <v>1.903</v>
      </c>
      <c r="C15" s="151" t="s">
        <v>46</v>
      </c>
      <c r="D15" s="111">
        <v>1.403</v>
      </c>
      <c r="E15" s="111">
        <v>2813.741</v>
      </c>
      <c r="F15" s="151" t="s">
        <v>46</v>
      </c>
      <c r="G15" s="111">
        <v>4396.2860000000001</v>
      </c>
      <c r="H15" s="20" t="s">
        <v>96</v>
      </c>
      <c r="I15" s="203">
        <v>3.0000000000000001E-3</v>
      </c>
      <c r="J15" s="204" t="s">
        <v>46</v>
      </c>
      <c r="K15" s="203">
        <v>2E-3</v>
      </c>
      <c r="L15" s="203">
        <v>0.51900000000000002</v>
      </c>
      <c r="M15" s="204" t="s">
        <v>46</v>
      </c>
      <c r="N15" s="203">
        <v>0.80900000000000005</v>
      </c>
    </row>
    <row r="16" spans="1:15" s="161" customFormat="1" ht="17.25" customHeight="1" x14ac:dyDescent="0.2">
      <c r="A16" s="42" t="s">
        <v>125</v>
      </c>
      <c r="B16" s="111">
        <v>11.704000000000001</v>
      </c>
      <c r="C16" s="151" t="s">
        <v>46</v>
      </c>
      <c r="D16" s="111">
        <v>16.023</v>
      </c>
      <c r="E16" s="111">
        <v>101.923</v>
      </c>
      <c r="F16" s="151" t="s">
        <v>46</v>
      </c>
      <c r="G16" s="111">
        <v>167.52799999999999</v>
      </c>
      <c r="H16" s="20" t="s">
        <v>96</v>
      </c>
      <c r="I16" s="203">
        <v>0.02</v>
      </c>
      <c r="J16" s="204" t="s">
        <v>46</v>
      </c>
      <c r="K16" s="203">
        <v>2.8000000000000001E-2</v>
      </c>
      <c r="L16" s="203">
        <v>1.9E-2</v>
      </c>
      <c r="M16" s="204" t="s">
        <v>46</v>
      </c>
      <c r="N16" s="203">
        <v>3.1E-2</v>
      </c>
    </row>
    <row r="17" spans="1:15" s="161" customFormat="1" ht="17.25" customHeight="1" x14ac:dyDescent="0.2">
      <c r="A17" s="42" t="s">
        <v>19</v>
      </c>
      <c r="B17" s="111">
        <v>69.873000000000005</v>
      </c>
      <c r="C17" s="151" t="s">
        <v>46</v>
      </c>
      <c r="D17" s="111">
        <v>51.363999999999997</v>
      </c>
      <c r="E17" s="111">
        <v>1035.9059999999999</v>
      </c>
      <c r="F17" s="151" t="s">
        <v>46</v>
      </c>
      <c r="G17" s="111">
        <v>550.05600000000004</v>
      </c>
      <c r="H17" s="20" t="s">
        <v>96</v>
      </c>
      <c r="I17" s="203">
        <v>0.122</v>
      </c>
      <c r="J17" s="204" t="s">
        <v>46</v>
      </c>
      <c r="K17" s="203">
        <v>0.09</v>
      </c>
      <c r="L17" s="203">
        <v>0.191</v>
      </c>
      <c r="M17" s="204" t="s">
        <v>46</v>
      </c>
      <c r="N17" s="203">
        <v>0.104</v>
      </c>
    </row>
    <row r="18" spans="1:15" s="138" customFormat="1" ht="17.25" customHeight="1" thickBot="1" x14ac:dyDescent="0.25">
      <c r="A18" s="152" t="s">
        <v>1</v>
      </c>
      <c r="B18" s="153">
        <v>57240.843000000001</v>
      </c>
      <c r="C18" s="221" t="s">
        <v>46</v>
      </c>
      <c r="D18" s="153">
        <v>4438.0439999999999</v>
      </c>
      <c r="E18" s="153">
        <v>542105.66200000001</v>
      </c>
      <c r="F18" s="221" t="s">
        <v>46</v>
      </c>
      <c r="G18" s="153">
        <v>59623.669000000002</v>
      </c>
      <c r="H18" s="153" t="s">
        <v>96</v>
      </c>
      <c r="I18" s="153">
        <v>100</v>
      </c>
      <c r="J18" s="221" t="s">
        <v>46</v>
      </c>
      <c r="K18" s="153">
        <v>0</v>
      </c>
      <c r="L18" s="153">
        <v>100</v>
      </c>
      <c r="M18" s="221" t="s">
        <v>46</v>
      </c>
      <c r="N18" s="153">
        <v>0</v>
      </c>
    </row>
    <row r="19" spans="1:15" s="129" customFormat="1" ht="6" customHeight="1" x14ac:dyDescent="0.2">
      <c r="H19" s="20"/>
      <c r="I19" s="20"/>
      <c r="J19" s="20"/>
      <c r="K19" s="20"/>
      <c r="L19" s="20"/>
      <c r="M19" s="20"/>
      <c r="N19" s="20"/>
      <c r="O19" s="20"/>
    </row>
    <row r="20" spans="1:15" s="20" customFormat="1" ht="11.25" x14ac:dyDescent="0.2"/>
    <row r="21" spans="1:15" x14ac:dyDescent="0.2"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</row>
    <row r="22" spans="1:15" x14ac:dyDescent="0.2">
      <c r="B22" s="208"/>
      <c r="C22" s="208"/>
      <c r="D22" s="208"/>
      <c r="E22" s="208"/>
      <c r="F22" s="208"/>
      <c r="G22" s="208"/>
      <c r="H22" s="208"/>
      <c r="I22" s="208"/>
      <c r="J22" s="208"/>
      <c r="K22" s="208"/>
      <c r="L22" s="208"/>
      <c r="M22" s="208"/>
      <c r="N22" s="208"/>
    </row>
    <row r="23" spans="1:15" x14ac:dyDescent="0.2">
      <c r="B23" s="208"/>
      <c r="C23" s="208"/>
      <c r="D23" s="208"/>
      <c r="E23" s="208"/>
      <c r="F23" s="208"/>
      <c r="G23" s="208"/>
      <c r="H23" s="208"/>
      <c r="I23" s="208"/>
      <c r="J23" s="208"/>
      <c r="K23" s="208"/>
      <c r="L23" s="208"/>
      <c r="M23" s="208"/>
      <c r="N23" s="208"/>
    </row>
    <row r="24" spans="1:15" x14ac:dyDescent="0.2">
      <c r="B24" s="208"/>
      <c r="C24" s="208"/>
      <c r="D24" s="208"/>
      <c r="E24" s="208"/>
      <c r="F24" s="208"/>
      <c r="G24" s="208"/>
      <c r="H24" s="208"/>
      <c r="I24" s="208"/>
      <c r="J24" s="208"/>
      <c r="K24" s="208"/>
      <c r="L24" s="208"/>
      <c r="M24" s="208"/>
      <c r="N24" s="208"/>
    </row>
    <row r="25" spans="1:15" x14ac:dyDescent="0.2">
      <c r="B25" s="208"/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</row>
    <row r="26" spans="1:15" x14ac:dyDescent="0.2">
      <c r="B26" s="208"/>
      <c r="C26" s="208"/>
      <c r="D26" s="208"/>
      <c r="E26" s="208"/>
      <c r="F26" s="208"/>
      <c r="G26" s="208"/>
      <c r="H26" s="208"/>
      <c r="I26" s="208"/>
      <c r="J26" s="208"/>
      <c r="K26" s="208"/>
      <c r="L26" s="208"/>
      <c r="M26" s="208"/>
      <c r="N26" s="208"/>
    </row>
  </sheetData>
  <mergeCells count="6">
    <mergeCell ref="M4:N4"/>
    <mergeCell ref="C4:D4"/>
    <mergeCell ref="F4:G4"/>
    <mergeCell ref="C5:D5"/>
    <mergeCell ref="F5:G5"/>
    <mergeCell ref="J4:K4"/>
  </mergeCells>
  <hyperlinks>
    <hyperlink ref="L1" location="'Tabellförteckning_List of table'!G1" display="Till innehållsförteckning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749992370372631"/>
  </sheetPr>
  <dimension ref="A1:N18"/>
  <sheetViews>
    <sheetView workbookViewId="0">
      <selection activeCell="B32" sqref="B32"/>
    </sheetView>
  </sheetViews>
  <sheetFormatPr defaultRowHeight="12.75" x14ac:dyDescent="0.2"/>
  <cols>
    <col min="1" max="1" width="19.7109375" style="1" customWidth="1"/>
    <col min="2" max="2" width="10.5703125" style="1" bestFit="1" customWidth="1"/>
    <col min="3" max="3" width="2.28515625" style="1" customWidth="1"/>
    <col min="4" max="4" width="7.85546875" style="1" customWidth="1"/>
    <col min="5" max="5" width="11.42578125" style="1" customWidth="1"/>
    <col min="6" max="6" width="2.28515625" style="1" customWidth="1"/>
    <col min="7" max="7" width="7.85546875" style="1" customWidth="1"/>
    <col min="8" max="8" width="1.5703125" style="7" customWidth="1"/>
    <col min="9" max="9" width="6" style="131" customWidth="1"/>
    <col min="10" max="10" width="2.28515625" style="7" customWidth="1"/>
    <col min="11" max="11" width="7.28515625" style="7" bestFit="1" customWidth="1"/>
    <col min="12" max="12" width="8.140625" style="7" bestFit="1" customWidth="1"/>
    <col min="13" max="13" width="10.42578125" style="7" bestFit="1" customWidth="1"/>
    <col min="14" max="14" width="7.28515625" style="7" bestFit="1" customWidth="1"/>
    <col min="15" max="16384" width="9.140625" style="1"/>
  </cols>
  <sheetData>
    <row r="1" spans="1:14" s="144" customFormat="1" ht="12.75" customHeight="1" x14ac:dyDescent="0.2">
      <c r="A1" s="21" t="s">
        <v>349</v>
      </c>
      <c r="H1" s="131"/>
      <c r="I1" s="131"/>
      <c r="J1" s="131"/>
      <c r="K1" s="131"/>
      <c r="L1" s="286" t="s">
        <v>377</v>
      </c>
      <c r="M1" s="131"/>
      <c r="N1" s="131"/>
    </row>
    <row r="2" spans="1:14" s="144" customFormat="1" ht="14.25" x14ac:dyDescent="0.2">
      <c r="A2" s="143" t="s">
        <v>350</v>
      </c>
      <c r="H2" s="131"/>
      <c r="I2" s="131"/>
      <c r="J2" s="131"/>
      <c r="K2" s="131"/>
      <c r="L2" s="131"/>
      <c r="M2" s="131"/>
      <c r="N2" s="131"/>
    </row>
    <row r="3" spans="1:14" ht="13.5" thickBot="1" x14ac:dyDescent="0.25"/>
    <row r="4" spans="1:14" s="138" customFormat="1" ht="28.5" customHeight="1" x14ac:dyDescent="0.2">
      <c r="A4" s="97" t="s">
        <v>219</v>
      </c>
      <c r="B4" s="147" t="s">
        <v>92</v>
      </c>
      <c r="C4" s="317" t="s">
        <v>188</v>
      </c>
      <c r="D4" s="318"/>
      <c r="E4" s="147" t="s">
        <v>93</v>
      </c>
      <c r="F4" s="317" t="s">
        <v>188</v>
      </c>
      <c r="G4" s="318"/>
      <c r="H4" s="148"/>
      <c r="I4" s="147" t="s">
        <v>190</v>
      </c>
      <c r="J4" s="317" t="s">
        <v>188</v>
      </c>
      <c r="K4" s="318"/>
      <c r="L4" s="147" t="s">
        <v>191</v>
      </c>
      <c r="M4" s="317" t="s">
        <v>188</v>
      </c>
      <c r="N4" s="318"/>
    </row>
    <row r="5" spans="1:14" s="138" customFormat="1" ht="28.5" customHeight="1" thickBot="1" x14ac:dyDescent="0.25">
      <c r="A5" s="140" t="s">
        <v>220</v>
      </c>
      <c r="B5" s="137" t="s">
        <v>94</v>
      </c>
      <c r="C5" s="320" t="s">
        <v>187</v>
      </c>
      <c r="D5" s="320"/>
      <c r="E5" s="137" t="s">
        <v>95</v>
      </c>
      <c r="F5" s="320" t="s">
        <v>187</v>
      </c>
      <c r="G5" s="320"/>
      <c r="H5" s="137"/>
      <c r="I5" s="137" t="s">
        <v>192</v>
      </c>
      <c r="J5" s="137"/>
      <c r="K5" s="137" t="s">
        <v>187</v>
      </c>
      <c r="L5" s="137" t="s">
        <v>193</v>
      </c>
      <c r="M5" s="137"/>
      <c r="N5" s="137" t="s">
        <v>187</v>
      </c>
    </row>
    <row r="6" spans="1:14" s="161" customFormat="1" ht="17.25" customHeight="1" x14ac:dyDescent="0.2">
      <c r="A6" s="42" t="s">
        <v>127</v>
      </c>
      <c r="B6" s="111">
        <v>10900.451999999999</v>
      </c>
      <c r="C6" s="151" t="s">
        <v>46</v>
      </c>
      <c r="D6" s="111">
        <v>2639.5839999999998</v>
      </c>
      <c r="E6" s="111">
        <v>67996.233999999997</v>
      </c>
      <c r="F6" s="151" t="s">
        <v>46</v>
      </c>
      <c r="G6" s="111">
        <v>9794.7119999999995</v>
      </c>
      <c r="H6" s="156" t="s">
        <v>96</v>
      </c>
      <c r="I6" s="203">
        <v>4.1210000000000004</v>
      </c>
      <c r="J6" s="204" t="s">
        <v>46</v>
      </c>
      <c r="K6" s="203">
        <v>0.98099999999999998</v>
      </c>
      <c r="L6" s="203">
        <v>3.1930000000000001</v>
      </c>
      <c r="M6" s="204" t="s">
        <v>46</v>
      </c>
      <c r="N6" s="203">
        <v>0.496</v>
      </c>
    </row>
    <row r="7" spans="1:14" s="161" customFormat="1" ht="17.25" customHeight="1" x14ac:dyDescent="0.2">
      <c r="A7" s="42" t="s">
        <v>128</v>
      </c>
      <c r="B7" s="111">
        <v>15982.120999999999</v>
      </c>
      <c r="C7" s="151" t="s">
        <v>46</v>
      </c>
      <c r="D7" s="111">
        <v>3397.0790000000002</v>
      </c>
      <c r="E7" s="111">
        <v>142762.783</v>
      </c>
      <c r="F7" s="151" t="s">
        <v>46</v>
      </c>
      <c r="G7" s="111">
        <v>22344.093000000001</v>
      </c>
      <c r="H7" s="156" t="s">
        <v>96</v>
      </c>
      <c r="I7" s="203">
        <v>6.0419999999999998</v>
      </c>
      <c r="J7" s="204" t="s">
        <v>46</v>
      </c>
      <c r="K7" s="203">
        <v>1.24</v>
      </c>
      <c r="L7" s="203">
        <v>6.7039999999999997</v>
      </c>
      <c r="M7" s="204" t="s">
        <v>46</v>
      </c>
      <c r="N7" s="203">
        <v>1.097</v>
      </c>
    </row>
    <row r="8" spans="1:14" s="161" customFormat="1" ht="17.25" customHeight="1" x14ac:dyDescent="0.2">
      <c r="A8" s="42" t="s">
        <v>129</v>
      </c>
      <c r="B8" s="111">
        <v>23999.528999999999</v>
      </c>
      <c r="C8" s="151" t="s">
        <v>46</v>
      </c>
      <c r="D8" s="111">
        <v>5675.34</v>
      </c>
      <c r="E8" s="111">
        <v>290762.06400000001</v>
      </c>
      <c r="F8" s="151" t="s">
        <v>46</v>
      </c>
      <c r="G8" s="111">
        <v>54497.258000000002</v>
      </c>
      <c r="H8" s="111" t="s">
        <v>96</v>
      </c>
      <c r="I8" s="203">
        <v>9.0730000000000004</v>
      </c>
      <c r="J8" s="204" t="s">
        <v>46</v>
      </c>
      <c r="K8" s="203">
        <v>1.99</v>
      </c>
      <c r="L8" s="203">
        <v>13.653</v>
      </c>
      <c r="M8" s="204" t="s">
        <v>46</v>
      </c>
      <c r="N8" s="203">
        <v>2.3929999999999998</v>
      </c>
    </row>
    <row r="9" spans="1:14" s="161" customFormat="1" ht="17.25" customHeight="1" x14ac:dyDescent="0.2">
      <c r="A9" s="42" t="s">
        <v>130</v>
      </c>
      <c r="B9" s="111">
        <v>16869.191999999999</v>
      </c>
      <c r="C9" s="151" t="s">
        <v>46</v>
      </c>
      <c r="D9" s="111">
        <v>3699.9760000000001</v>
      </c>
      <c r="E9" s="111">
        <v>241185.959</v>
      </c>
      <c r="F9" s="151" t="s">
        <v>46</v>
      </c>
      <c r="G9" s="111">
        <v>44024.947999999997</v>
      </c>
      <c r="H9" s="111" t="s">
        <v>96</v>
      </c>
      <c r="I9" s="203">
        <v>6.3769999999999998</v>
      </c>
      <c r="J9" s="204" t="s">
        <v>46</v>
      </c>
      <c r="K9" s="203">
        <v>1.3420000000000001</v>
      </c>
      <c r="L9" s="203">
        <v>11.324999999999999</v>
      </c>
      <c r="M9" s="204" t="s">
        <v>46</v>
      </c>
      <c r="N9" s="203">
        <v>2.0089999999999999</v>
      </c>
    </row>
    <row r="10" spans="1:14" s="161" customFormat="1" ht="17.25" customHeight="1" x14ac:dyDescent="0.2">
      <c r="A10" s="42" t="s">
        <v>131</v>
      </c>
      <c r="B10" s="111">
        <v>14875.516</v>
      </c>
      <c r="C10" s="151" t="s">
        <v>46</v>
      </c>
      <c r="D10" s="111">
        <v>4694.28</v>
      </c>
      <c r="E10" s="111">
        <v>275822.69699999999</v>
      </c>
      <c r="F10" s="151" t="s">
        <v>46</v>
      </c>
      <c r="G10" s="111">
        <v>90279.585000000006</v>
      </c>
      <c r="H10" s="111" t="s">
        <v>96</v>
      </c>
      <c r="I10" s="203">
        <v>5.6230000000000002</v>
      </c>
      <c r="J10" s="204" t="s">
        <v>46</v>
      </c>
      <c r="K10" s="203">
        <v>1.6950000000000001</v>
      </c>
      <c r="L10" s="203">
        <v>12.951000000000001</v>
      </c>
      <c r="M10" s="204" t="s">
        <v>46</v>
      </c>
      <c r="N10" s="203">
        <v>3.7730000000000001</v>
      </c>
    </row>
    <row r="11" spans="1:14" s="161" customFormat="1" ht="17.25" customHeight="1" x14ac:dyDescent="0.2">
      <c r="A11" s="42" t="s">
        <v>132</v>
      </c>
      <c r="B11" s="111">
        <v>20798.341</v>
      </c>
      <c r="C11" s="151" t="s">
        <v>46</v>
      </c>
      <c r="D11" s="111">
        <v>3451.424</v>
      </c>
      <c r="E11" s="111">
        <v>347318.06699999998</v>
      </c>
      <c r="F11" s="151" t="s">
        <v>46</v>
      </c>
      <c r="G11" s="111">
        <v>47443.38</v>
      </c>
      <c r="H11" s="111" t="s">
        <v>96</v>
      </c>
      <c r="I11" s="203">
        <v>7.8630000000000004</v>
      </c>
      <c r="J11" s="204" t="s">
        <v>46</v>
      </c>
      <c r="K11" s="203">
        <v>1.264</v>
      </c>
      <c r="L11" s="203">
        <v>16.309000000000001</v>
      </c>
      <c r="M11" s="204" t="s">
        <v>46</v>
      </c>
      <c r="N11" s="203">
        <v>2.2850000000000001</v>
      </c>
    </row>
    <row r="12" spans="1:14" s="161" customFormat="1" ht="17.25" customHeight="1" x14ac:dyDescent="0.2">
      <c r="A12" s="42" t="s">
        <v>133</v>
      </c>
      <c r="B12" s="111">
        <v>19094.429</v>
      </c>
      <c r="C12" s="151" t="s">
        <v>46</v>
      </c>
      <c r="D12" s="111">
        <v>4033.6819999999998</v>
      </c>
      <c r="E12" s="111">
        <v>398848.77600000001</v>
      </c>
      <c r="F12" s="151" t="s">
        <v>46</v>
      </c>
      <c r="G12" s="111">
        <v>61418.906000000003</v>
      </c>
      <c r="H12" s="111" t="s">
        <v>96</v>
      </c>
      <c r="I12" s="203">
        <v>7.218</v>
      </c>
      <c r="J12" s="204" t="s">
        <v>46</v>
      </c>
      <c r="K12" s="203">
        <v>1.458</v>
      </c>
      <c r="L12" s="203">
        <v>18.728000000000002</v>
      </c>
      <c r="M12" s="204" t="s">
        <v>46</v>
      </c>
      <c r="N12" s="203">
        <v>2.6890000000000001</v>
      </c>
    </row>
    <row r="13" spans="1:14" s="161" customFormat="1" ht="17.25" customHeight="1" x14ac:dyDescent="0.2">
      <c r="A13" s="42" t="s">
        <v>199</v>
      </c>
      <c r="B13" s="111">
        <v>142005.19899999999</v>
      </c>
      <c r="C13" s="151" t="s">
        <v>46</v>
      </c>
      <c r="D13" s="111">
        <v>2793.4189999999999</v>
      </c>
      <c r="E13" s="111">
        <v>364966.29100000003</v>
      </c>
      <c r="F13" s="151" t="s">
        <v>46</v>
      </c>
      <c r="G13" s="111">
        <v>53604.173999999999</v>
      </c>
      <c r="H13" s="111" t="s">
        <v>96</v>
      </c>
      <c r="I13" s="203">
        <v>53.683</v>
      </c>
      <c r="J13" s="204" t="s">
        <v>46</v>
      </c>
      <c r="K13" s="203">
        <v>2.0880000000000001</v>
      </c>
      <c r="L13" s="203">
        <v>17.137</v>
      </c>
      <c r="M13" s="204" t="s">
        <v>46</v>
      </c>
      <c r="N13" s="203">
        <v>2.383</v>
      </c>
    </row>
    <row r="14" spans="1:14" s="138" customFormat="1" ht="17.25" customHeight="1" thickBot="1" x14ac:dyDescent="0.25">
      <c r="A14" s="152" t="s">
        <v>1</v>
      </c>
      <c r="B14" s="153">
        <v>264524.77899999998</v>
      </c>
      <c r="C14" s="154" t="s">
        <v>46</v>
      </c>
      <c r="D14" s="153">
        <v>10371.511</v>
      </c>
      <c r="E14" s="153">
        <v>2129662.8709999998</v>
      </c>
      <c r="F14" s="154" t="s">
        <v>46</v>
      </c>
      <c r="G14" s="153">
        <v>145160.576</v>
      </c>
      <c r="H14" s="153" t="s">
        <v>96</v>
      </c>
      <c r="I14" s="153">
        <v>100</v>
      </c>
      <c r="J14" s="154" t="s">
        <v>46</v>
      </c>
      <c r="K14" s="153">
        <v>0</v>
      </c>
      <c r="L14" s="153">
        <v>100</v>
      </c>
      <c r="M14" s="154" t="s">
        <v>46</v>
      </c>
      <c r="N14" s="153">
        <v>0</v>
      </c>
    </row>
    <row r="15" spans="1:14" s="138" customFormat="1" ht="28.5" customHeight="1" x14ac:dyDescent="0.15">
      <c r="A15" s="321" t="s">
        <v>429</v>
      </c>
      <c r="B15" s="321"/>
      <c r="C15" s="321"/>
      <c r="D15" s="321"/>
      <c r="E15" s="321"/>
      <c r="F15" s="321"/>
      <c r="G15" s="321"/>
      <c r="H15" s="321"/>
      <c r="I15" s="321"/>
      <c r="J15" s="193"/>
      <c r="K15" s="193"/>
      <c r="L15" s="193"/>
      <c r="M15" s="193"/>
      <c r="N15" s="193"/>
    </row>
    <row r="16" spans="1:14" s="138" customFormat="1" ht="11.25" x14ac:dyDescent="0.2">
      <c r="H16" s="20"/>
      <c r="I16" s="20"/>
      <c r="J16" s="20"/>
      <c r="K16" s="20"/>
      <c r="L16" s="20"/>
      <c r="M16" s="20"/>
      <c r="N16" s="20"/>
    </row>
    <row r="17" spans="8:14" s="138" customFormat="1" ht="11.25" x14ac:dyDescent="0.2">
      <c r="H17" s="20"/>
      <c r="I17" s="20"/>
      <c r="J17" s="20"/>
      <c r="K17" s="20"/>
      <c r="L17" s="20"/>
      <c r="M17" s="20"/>
      <c r="N17" s="20"/>
    </row>
    <row r="18" spans="8:14" s="138" customFormat="1" ht="11.25" x14ac:dyDescent="0.2">
      <c r="H18" s="20"/>
      <c r="I18" s="20"/>
      <c r="J18" s="20"/>
      <c r="K18" s="20"/>
      <c r="L18" s="20"/>
      <c r="M18" s="20"/>
      <c r="N18" s="20"/>
    </row>
  </sheetData>
  <mergeCells count="7">
    <mergeCell ref="A15:I15"/>
    <mergeCell ref="J4:K4"/>
    <mergeCell ref="M4:N4"/>
    <mergeCell ref="C4:D4"/>
    <mergeCell ref="F4:G4"/>
    <mergeCell ref="C5:D5"/>
    <mergeCell ref="F5:G5"/>
  </mergeCells>
  <hyperlinks>
    <hyperlink ref="L1" location="'Tabellförteckning_List of table'!G1" display="Till innehållsförteckning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749992370372631"/>
  </sheetPr>
  <dimension ref="A1:N19"/>
  <sheetViews>
    <sheetView zoomScaleNormal="100" workbookViewId="0">
      <selection activeCell="B23" sqref="B23"/>
    </sheetView>
  </sheetViews>
  <sheetFormatPr defaultRowHeight="12.75" x14ac:dyDescent="0.2"/>
  <cols>
    <col min="1" max="1" width="20.42578125" style="1" customWidth="1"/>
    <col min="2" max="2" width="10.5703125" style="1" bestFit="1" customWidth="1"/>
    <col min="3" max="3" width="2.28515625" style="1" customWidth="1"/>
    <col min="4" max="4" width="7.85546875" style="1" customWidth="1"/>
    <col min="5" max="5" width="11.42578125" style="1" customWidth="1"/>
    <col min="6" max="6" width="2.28515625" style="1" customWidth="1"/>
    <col min="7" max="7" width="7.85546875" style="1" customWidth="1"/>
    <col min="8" max="8" width="1.5703125" style="131" customWidth="1"/>
    <col min="9" max="9" width="6.5703125" style="131" customWidth="1"/>
    <col min="10" max="10" width="2.28515625" style="131" customWidth="1"/>
    <col min="11" max="11" width="7.140625" style="131" bestFit="1" customWidth="1"/>
    <col min="12" max="12" width="8" style="131" bestFit="1" customWidth="1"/>
    <col min="13" max="13" width="2.28515625" style="131" customWidth="1"/>
    <col min="14" max="14" width="7.140625" style="131" bestFit="1" customWidth="1"/>
    <col min="15" max="16384" width="9.140625" style="1"/>
  </cols>
  <sheetData>
    <row r="1" spans="1:14" s="144" customFormat="1" ht="14.25" x14ac:dyDescent="0.2">
      <c r="A1" s="21" t="s">
        <v>387</v>
      </c>
      <c r="H1" s="131"/>
      <c r="I1" s="131"/>
      <c r="J1" s="131"/>
      <c r="K1" s="131"/>
      <c r="L1" s="286" t="s">
        <v>377</v>
      </c>
      <c r="M1" s="131"/>
      <c r="N1" s="131"/>
    </row>
    <row r="2" spans="1:14" s="144" customFormat="1" ht="14.25" x14ac:dyDescent="0.2">
      <c r="A2" s="143" t="s">
        <v>352</v>
      </c>
      <c r="H2" s="131"/>
      <c r="I2" s="131"/>
      <c r="J2" s="131"/>
      <c r="K2" s="131"/>
      <c r="L2" s="131"/>
      <c r="M2" s="131"/>
      <c r="N2" s="131"/>
    </row>
    <row r="3" spans="1:14" ht="13.5" thickBot="1" x14ac:dyDescent="0.25"/>
    <row r="4" spans="1:14" s="138" customFormat="1" ht="28.5" customHeight="1" x14ac:dyDescent="0.2">
      <c r="A4" s="97" t="s">
        <v>219</v>
      </c>
      <c r="B4" s="147" t="s">
        <v>92</v>
      </c>
      <c r="C4" s="317" t="s">
        <v>188</v>
      </c>
      <c r="D4" s="318"/>
      <c r="E4" s="147" t="s">
        <v>93</v>
      </c>
      <c r="F4" s="317" t="s">
        <v>188</v>
      </c>
      <c r="G4" s="318"/>
      <c r="H4" s="148"/>
      <c r="I4" s="147" t="s">
        <v>190</v>
      </c>
      <c r="J4" s="317" t="s">
        <v>188</v>
      </c>
      <c r="K4" s="318"/>
      <c r="L4" s="147" t="s">
        <v>191</v>
      </c>
      <c r="M4" s="317" t="s">
        <v>188</v>
      </c>
      <c r="N4" s="318"/>
    </row>
    <row r="5" spans="1:14" s="138" customFormat="1" ht="28.5" customHeight="1" thickBot="1" x14ac:dyDescent="0.25">
      <c r="A5" s="140" t="s">
        <v>220</v>
      </c>
      <c r="B5" s="137" t="s">
        <v>94</v>
      </c>
      <c r="C5" s="320" t="s">
        <v>187</v>
      </c>
      <c r="D5" s="320"/>
      <c r="E5" s="137" t="s">
        <v>95</v>
      </c>
      <c r="F5" s="320" t="s">
        <v>187</v>
      </c>
      <c r="G5" s="320"/>
      <c r="H5" s="137"/>
      <c r="I5" s="137" t="s">
        <v>192</v>
      </c>
      <c r="J5" s="137"/>
      <c r="K5" s="137" t="s">
        <v>187</v>
      </c>
      <c r="L5" s="137" t="s">
        <v>193</v>
      </c>
      <c r="M5" s="137"/>
      <c r="N5" s="137" t="s">
        <v>187</v>
      </c>
    </row>
    <row r="6" spans="1:14" s="161" customFormat="1" ht="17.25" customHeight="1" x14ac:dyDescent="0.2">
      <c r="A6" s="42" t="s">
        <v>127</v>
      </c>
      <c r="B6" s="111">
        <v>10458.781999999999</v>
      </c>
      <c r="C6" s="151" t="s">
        <v>46</v>
      </c>
      <c r="D6" s="111">
        <v>2615.7939999999999</v>
      </c>
      <c r="E6" s="111">
        <v>55096.862000000001</v>
      </c>
      <c r="F6" s="151" t="s">
        <v>46</v>
      </c>
      <c r="G6" s="111">
        <v>8027.03</v>
      </c>
      <c r="H6" s="156" t="s">
        <v>96</v>
      </c>
      <c r="I6" s="203">
        <v>5.7850000000000001</v>
      </c>
      <c r="J6" s="204" t="s">
        <v>46</v>
      </c>
      <c r="K6" s="203">
        <v>1.4079999999999999</v>
      </c>
      <c r="L6" s="203">
        <v>4.2610000000000001</v>
      </c>
      <c r="M6" s="204" t="s">
        <v>46</v>
      </c>
      <c r="N6" s="203">
        <v>0.71899999999999997</v>
      </c>
    </row>
    <row r="7" spans="1:14" s="161" customFormat="1" ht="17.25" customHeight="1" x14ac:dyDescent="0.2">
      <c r="A7" s="42" t="s">
        <v>128</v>
      </c>
      <c r="B7" s="111">
        <v>14359.71</v>
      </c>
      <c r="C7" s="151" t="s">
        <v>46</v>
      </c>
      <c r="D7" s="111">
        <v>3267.6010000000001</v>
      </c>
      <c r="E7" s="111">
        <v>113308.76300000001</v>
      </c>
      <c r="F7" s="151" t="s">
        <v>46</v>
      </c>
      <c r="G7" s="111">
        <v>19211.190999999999</v>
      </c>
      <c r="H7" s="156" t="s">
        <v>96</v>
      </c>
      <c r="I7" s="203">
        <v>7.9429999999999996</v>
      </c>
      <c r="J7" s="204" t="s">
        <v>46</v>
      </c>
      <c r="K7" s="203">
        <v>1.7170000000000001</v>
      </c>
      <c r="L7" s="203">
        <v>8.7629999999999999</v>
      </c>
      <c r="M7" s="204" t="s">
        <v>46</v>
      </c>
      <c r="N7" s="203">
        <v>1.6160000000000001</v>
      </c>
    </row>
    <row r="8" spans="1:14" s="161" customFormat="1" ht="17.25" customHeight="1" x14ac:dyDescent="0.2">
      <c r="A8" s="42" t="s">
        <v>129</v>
      </c>
      <c r="B8" s="111">
        <v>19344.508999999998</v>
      </c>
      <c r="C8" s="151" t="s">
        <v>46</v>
      </c>
      <c r="D8" s="111">
        <v>5232.1989999999996</v>
      </c>
      <c r="E8" s="111">
        <v>220684.52</v>
      </c>
      <c r="F8" s="151" t="s">
        <v>46</v>
      </c>
      <c r="G8" s="111">
        <v>48462.097999999998</v>
      </c>
      <c r="H8" s="111" t="s">
        <v>96</v>
      </c>
      <c r="I8" s="203">
        <v>10.7</v>
      </c>
      <c r="J8" s="204" t="s">
        <v>46</v>
      </c>
      <c r="K8" s="203">
        <v>2.64</v>
      </c>
      <c r="L8" s="203">
        <v>17.065999999999999</v>
      </c>
      <c r="M8" s="204" t="s">
        <v>46</v>
      </c>
      <c r="N8" s="203">
        <v>3.476</v>
      </c>
    </row>
    <row r="9" spans="1:14" s="161" customFormat="1" ht="17.25" customHeight="1" x14ac:dyDescent="0.2">
      <c r="A9" s="42" t="s">
        <v>130</v>
      </c>
      <c r="B9" s="111">
        <v>11017.355</v>
      </c>
      <c r="C9" s="151" t="s">
        <v>46</v>
      </c>
      <c r="D9" s="111">
        <v>2239.4720000000002</v>
      </c>
      <c r="E9" s="111">
        <v>172255.12599999999</v>
      </c>
      <c r="F9" s="151" t="s">
        <v>46</v>
      </c>
      <c r="G9" s="111">
        <v>39298.504999999997</v>
      </c>
      <c r="H9" s="111" t="s">
        <v>96</v>
      </c>
      <c r="I9" s="203">
        <v>6.0940000000000003</v>
      </c>
      <c r="J9" s="204" t="s">
        <v>46</v>
      </c>
      <c r="K9" s="203">
        <v>1.2030000000000001</v>
      </c>
      <c r="L9" s="203">
        <v>13.321</v>
      </c>
      <c r="M9" s="204" t="s">
        <v>46</v>
      </c>
      <c r="N9" s="203">
        <v>2.9350000000000001</v>
      </c>
    </row>
    <row r="10" spans="1:14" s="161" customFormat="1" ht="17.25" customHeight="1" x14ac:dyDescent="0.2">
      <c r="A10" s="42" t="s">
        <v>131</v>
      </c>
      <c r="B10" s="111">
        <v>9114.7780000000002</v>
      </c>
      <c r="C10" s="151" t="s">
        <v>46</v>
      </c>
      <c r="D10" s="111">
        <v>2866.9989999999998</v>
      </c>
      <c r="E10" s="111">
        <v>181024.19500000001</v>
      </c>
      <c r="F10" s="151" t="s">
        <v>46</v>
      </c>
      <c r="G10" s="111">
        <v>79474.009999999995</v>
      </c>
      <c r="H10" s="111" t="s">
        <v>96</v>
      </c>
      <c r="I10" s="203">
        <v>5.0419999999999998</v>
      </c>
      <c r="J10" s="204" t="s">
        <v>46</v>
      </c>
      <c r="K10" s="203">
        <v>1.5309999999999999</v>
      </c>
      <c r="L10" s="203">
        <v>13.999000000000001</v>
      </c>
      <c r="M10" s="204" t="s">
        <v>46</v>
      </c>
      <c r="N10" s="203">
        <v>5.4039999999999999</v>
      </c>
    </row>
    <row r="11" spans="1:14" s="161" customFormat="1" ht="17.25" customHeight="1" x14ac:dyDescent="0.2">
      <c r="A11" s="42" t="s">
        <v>132</v>
      </c>
      <c r="B11" s="111">
        <v>7940.3710000000001</v>
      </c>
      <c r="C11" s="151" t="s">
        <v>46</v>
      </c>
      <c r="D11" s="111">
        <v>1515.41</v>
      </c>
      <c r="E11" s="111">
        <v>155074.92499999999</v>
      </c>
      <c r="F11" s="151" t="s">
        <v>46</v>
      </c>
      <c r="G11" s="111">
        <v>32811.131999999998</v>
      </c>
      <c r="H11" s="111" t="s">
        <v>96</v>
      </c>
      <c r="I11" s="203">
        <v>4.3920000000000003</v>
      </c>
      <c r="J11" s="204" t="s">
        <v>46</v>
      </c>
      <c r="K11" s="203">
        <v>0.83299999999999996</v>
      </c>
      <c r="L11" s="203">
        <v>11.992000000000001</v>
      </c>
      <c r="M11" s="204" t="s">
        <v>46</v>
      </c>
      <c r="N11" s="203">
        <v>2.5979999999999999</v>
      </c>
    </row>
    <row r="12" spans="1:14" s="161" customFormat="1" ht="17.25" customHeight="1" x14ac:dyDescent="0.2">
      <c r="A12" s="42" t="s">
        <v>133</v>
      </c>
      <c r="B12" s="111">
        <v>8189.808</v>
      </c>
      <c r="C12" s="151" t="s">
        <v>46</v>
      </c>
      <c r="D12" s="111">
        <v>2721.2840000000001</v>
      </c>
      <c r="E12" s="111">
        <v>134201.402</v>
      </c>
      <c r="F12" s="151" t="s">
        <v>46</v>
      </c>
      <c r="G12" s="111">
        <v>29893.010999999999</v>
      </c>
      <c r="H12" s="111" t="s">
        <v>96</v>
      </c>
      <c r="I12" s="203">
        <v>4.53</v>
      </c>
      <c r="J12" s="204" t="s">
        <v>46</v>
      </c>
      <c r="K12" s="203">
        <v>1.454</v>
      </c>
      <c r="L12" s="203">
        <v>10.378</v>
      </c>
      <c r="M12" s="204" t="s">
        <v>46</v>
      </c>
      <c r="N12" s="203">
        <v>2.3140000000000001</v>
      </c>
    </row>
    <row r="13" spans="1:14" s="161" customFormat="1" ht="17.25" customHeight="1" x14ac:dyDescent="0.2">
      <c r="A13" s="42" t="s">
        <v>199</v>
      </c>
      <c r="B13" s="111">
        <v>100368.651</v>
      </c>
      <c r="C13" s="151" t="s">
        <v>46</v>
      </c>
      <c r="D13" s="111">
        <v>2793.6019999999999</v>
      </c>
      <c r="E13" s="111">
        <v>261453.54</v>
      </c>
      <c r="F13" s="151" t="s">
        <v>46</v>
      </c>
      <c r="G13" s="111">
        <v>53609.8</v>
      </c>
      <c r="H13" s="111" t="s">
        <v>96</v>
      </c>
      <c r="I13" s="203">
        <v>55.515000000000001</v>
      </c>
      <c r="J13" s="204" t="s">
        <v>46</v>
      </c>
      <c r="K13" s="203">
        <v>2.4830000000000001</v>
      </c>
      <c r="L13" s="203">
        <v>20.219000000000001</v>
      </c>
      <c r="M13" s="204" t="s">
        <v>46</v>
      </c>
      <c r="N13" s="203">
        <v>3.7679999999999998</v>
      </c>
    </row>
    <row r="14" spans="1:14" s="138" customFormat="1" ht="17.25" customHeight="1" thickBot="1" x14ac:dyDescent="0.25">
      <c r="A14" s="152" t="s">
        <v>1</v>
      </c>
      <c r="B14" s="153">
        <v>180793.96299999999</v>
      </c>
      <c r="C14" s="154" t="s">
        <v>46</v>
      </c>
      <c r="D14" s="153">
        <v>8251.6659999999993</v>
      </c>
      <c r="E14" s="153">
        <v>1293099.331</v>
      </c>
      <c r="F14" s="154" t="s">
        <v>46</v>
      </c>
      <c r="G14" s="153">
        <v>122558.798</v>
      </c>
      <c r="H14" s="153" t="s">
        <v>96</v>
      </c>
      <c r="I14" s="153">
        <v>100</v>
      </c>
      <c r="J14" s="154" t="s">
        <v>46</v>
      </c>
      <c r="K14" s="153">
        <v>0</v>
      </c>
      <c r="L14" s="153">
        <v>100</v>
      </c>
      <c r="M14" s="154" t="s">
        <v>46</v>
      </c>
      <c r="N14" s="153">
        <v>0</v>
      </c>
    </row>
    <row r="15" spans="1:14" s="138" customFormat="1" ht="30" customHeight="1" x14ac:dyDescent="0.15">
      <c r="A15" s="321" t="s">
        <v>429</v>
      </c>
      <c r="B15" s="321"/>
      <c r="C15" s="321"/>
      <c r="D15" s="321"/>
      <c r="E15" s="321"/>
      <c r="F15" s="321"/>
      <c r="G15" s="321"/>
      <c r="H15" s="321"/>
      <c r="I15" s="321"/>
      <c r="J15" s="193"/>
      <c r="K15" s="193"/>
      <c r="L15" s="193"/>
      <c r="M15" s="193"/>
      <c r="N15" s="193"/>
    </row>
    <row r="16" spans="1:14" s="138" customFormat="1" ht="11.25" x14ac:dyDescent="0.2">
      <c r="H16" s="20"/>
      <c r="I16" s="20"/>
      <c r="J16" s="20"/>
      <c r="K16" s="20"/>
      <c r="L16" s="20"/>
      <c r="M16" s="20"/>
      <c r="N16" s="20"/>
    </row>
    <row r="17" spans="8:14" s="138" customFormat="1" ht="11.25" x14ac:dyDescent="0.2">
      <c r="H17" s="20"/>
      <c r="I17" s="20"/>
      <c r="J17" s="20"/>
      <c r="K17" s="20"/>
      <c r="L17" s="20"/>
      <c r="M17" s="20"/>
      <c r="N17" s="20"/>
    </row>
    <row r="18" spans="8:14" s="138" customFormat="1" ht="11.25" x14ac:dyDescent="0.2">
      <c r="H18" s="20"/>
      <c r="I18" s="20"/>
      <c r="J18" s="20"/>
      <c r="K18" s="20"/>
      <c r="L18" s="20"/>
      <c r="M18" s="20"/>
      <c r="N18" s="20"/>
    </row>
    <row r="19" spans="8:14" s="138" customFormat="1" ht="11.25" x14ac:dyDescent="0.2">
      <c r="H19" s="20"/>
      <c r="I19" s="20"/>
      <c r="J19" s="20"/>
      <c r="K19" s="20"/>
      <c r="L19" s="20"/>
      <c r="M19" s="20"/>
      <c r="N19" s="20"/>
    </row>
  </sheetData>
  <mergeCells count="7">
    <mergeCell ref="A15:I15"/>
    <mergeCell ref="J4:K4"/>
    <mergeCell ref="M4:N4"/>
    <mergeCell ref="C4:D4"/>
    <mergeCell ref="F4:G4"/>
    <mergeCell ref="C5:D5"/>
    <mergeCell ref="F5:G5"/>
  </mergeCells>
  <hyperlinks>
    <hyperlink ref="L1" location="'Tabellförteckning_List of table'!G1" display="Till innehållsförteckning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749992370372631"/>
  </sheetPr>
  <dimension ref="A1:N19"/>
  <sheetViews>
    <sheetView topLeftCell="A7" workbookViewId="0">
      <selection activeCell="A39" sqref="A39"/>
    </sheetView>
  </sheetViews>
  <sheetFormatPr defaultRowHeight="12.75" x14ac:dyDescent="0.2"/>
  <cols>
    <col min="1" max="1" width="19.7109375" style="1" customWidth="1"/>
    <col min="2" max="2" width="10.5703125" style="1" bestFit="1" customWidth="1"/>
    <col min="3" max="3" width="2.28515625" style="1" customWidth="1"/>
    <col min="4" max="4" width="7.85546875" style="1" customWidth="1"/>
    <col min="5" max="5" width="11.42578125" style="1" customWidth="1"/>
    <col min="6" max="6" width="2.28515625" style="1" customWidth="1"/>
    <col min="7" max="7" width="7.85546875" style="1" customWidth="1"/>
    <col min="8" max="8" width="1.5703125" style="131" customWidth="1"/>
    <col min="9" max="9" width="6.5703125" style="131" customWidth="1"/>
    <col min="10" max="10" width="2.28515625" style="131" customWidth="1"/>
    <col min="11" max="11" width="7.140625" style="131" bestFit="1" customWidth="1"/>
    <col min="12" max="12" width="8" style="131" bestFit="1" customWidth="1"/>
    <col min="13" max="13" width="2.28515625" style="131" customWidth="1"/>
    <col min="14" max="14" width="7.140625" style="131" bestFit="1" customWidth="1"/>
    <col min="15" max="16384" width="9.140625" style="1"/>
  </cols>
  <sheetData>
    <row r="1" spans="1:14" s="144" customFormat="1" ht="14.25" x14ac:dyDescent="0.2">
      <c r="A1" s="21" t="s">
        <v>388</v>
      </c>
      <c r="H1" s="131"/>
      <c r="I1" s="131"/>
      <c r="J1" s="131"/>
      <c r="K1" s="131"/>
      <c r="L1" s="286" t="s">
        <v>377</v>
      </c>
      <c r="M1" s="131"/>
      <c r="N1" s="131"/>
    </row>
    <row r="2" spans="1:14" s="144" customFormat="1" ht="14.25" x14ac:dyDescent="0.2">
      <c r="A2" s="143" t="s">
        <v>353</v>
      </c>
      <c r="H2" s="131"/>
      <c r="I2" s="131"/>
      <c r="J2" s="131"/>
      <c r="K2" s="131"/>
      <c r="L2" s="131"/>
      <c r="M2" s="131"/>
      <c r="N2" s="131"/>
    </row>
    <row r="3" spans="1:14" ht="13.5" thickBot="1" x14ac:dyDescent="0.25"/>
    <row r="4" spans="1:14" s="138" customFormat="1" ht="28.5" customHeight="1" x14ac:dyDescent="0.2">
      <c r="A4" s="97" t="s">
        <v>219</v>
      </c>
      <c r="B4" s="147" t="s">
        <v>92</v>
      </c>
      <c r="C4" s="317" t="s">
        <v>188</v>
      </c>
      <c r="D4" s="318"/>
      <c r="E4" s="147" t="s">
        <v>93</v>
      </c>
      <c r="F4" s="317" t="s">
        <v>188</v>
      </c>
      <c r="G4" s="318"/>
      <c r="H4" s="148"/>
      <c r="I4" s="147" t="s">
        <v>190</v>
      </c>
      <c r="J4" s="317" t="s">
        <v>188</v>
      </c>
      <c r="K4" s="318"/>
      <c r="L4" s="147" t="s">
        <v>191</v>
      </c>
      <c r="M4" s="317" t="s">
        <v>188</v>
      </c>
      <c r="N4" s="318"/>
    </row>
    <row r="5" spans="1:14" s="138" customFormat="1" ht="28.5" customHeight="1" thickBot="1" x14ac:dyDescent="0.25">
      <c r="A5" s="140" t="s">
        <v>220</v>
      </c>
      <c r="B5" s="137" t="s">
        <v>94</v>
      </c>
      <c r="C5" s="320" t="s">
        <v>187</v>
      </c>
      <c r="D5" s="320"/>
      <c r="E5" s="137" t="s">
        <v>95</v>
      </c>
      <c r="F5" s="320" t="s">
        <v>187</v>
      </c>
      <c r="G5" s="320"/>
      <c r="H5" s="137"/>
      <c r="I5" s="137" t="s">
        <v>192</v>
      </c>
      <c r="J5" s="137"/>
      <c r="K5" s="137" t="s">
        <v>187</v>
      </c>
      <c r="L5" s="137" t="s">
        <v>193</v>
      </c>
      <c r="M5" s="137"/>
      <c r="N5" s="137" t="s">
        <v>187</v>
      </c>
    </row>
    <row r="6" spans="1:14" s="161" customFormat="1" ht="17.25" customHeight="1" x14ac:dyDescent="0.2">
      <c r="A6" s="42" t="s">
        <v>127</v>
      </c>
      <c r="B6" s="111">
        <v>441.67</v>
      </c>
      <c r="C6" s="151" t="s">
        <v>46</v>
      </c>
      <c r="D6" s="111">
        <v>178.46600000000001</v>
      </c>
      <c r="E6" s="111">
        <v>12899.371999999999</v>
      </c>
      <c r="F6" s="151" t="s">
        <v>46</v>
      </c>
      <c r="G6" s="111">
        <v>5038.8280000000004</v>
      </c>
      <c r="H6" s="156" t="s">
        <v>96</v>
      </c>
      <c r="I6" s="203">
        <v>0.52700000000000002</v>
      </c>
      <c r="J6" s="204" t="s">
        <v>46</v>
      </c>
      <c r="K6" s="203">
        <v>0.215</v>
      </c>
      <c r="L6" s="203">
        <v>1.542</v>
      </c>
      <c r="M6" s="204" t="s">
        <v>46</v>
      </c>
      <c r="N6" s="203">
        <v>0.60399999999999998</v>
      </c>
    </row>
    <row r="7" spans="1:14" s="161" customFormat="1" ht="17.25" customHeight="1" x14ac:dyDescent="0.2">
      <c r="A7" s="42" t="s">
        <v>128</v>
      </c>
      <c r="B7" s="111">
        <v>1622.412</v>
      </c>
      <c r="C7" s="151" t="s">
        <v>46</v>
      </c>
      <c r="D7" s="111">
        <v>588.58299999999997</v>
      </c>
      <c r="E7" s="111">
        <v>29454.021000000001</v>
      </c>
      <c r="F7" s="151" t="s">
        <v>46</v>
      </c>
      <c r="G7" s="111">
        <v>8646.0190000000002</v>
      </c>
      <c r="H7" s="156" t="s">
        <v>96</v>
      </c>
      <c r="I7" s="203">
        <v>1.9379999999999999</v>
      </c>
      <c r="J7" s="204" t="s">
        <v>46</v>
      </c>
      <c r="K7" s="203">
        <v>0.70099999999999996</v>
      </c>
      <c r="L7" s="203">
        <v>3.5209999999999999</v>
      </c>
      <c r="M7" s="204" t="s">
        <v>46</v>
      </c>
      <c r="N7" s="203">
        <v>1.0329999999999999</v>
      </c>
    </row>
    <row r="8" spans="1:14" s="161" customFormat="1" ht="17.25" customHeight="1" x14ac:dyDescent="0.2">
      <c r="A8" s="42" t="s">
        <v>129</v>
      </c>
      <c r="B8" s="111">
        <v>4655.0190000000002</v>
      </c>
      <c r="C8" s="151" t="s">
        <v>46</v>
      </c>
      <c r="D8" s="111">
        <v>1913.2550000000001</v>
      </c>
      <c r="E8" s="111">
        <v>70077.543999999994</v>
      </c>
      <c r="F8" s="151" t="s">
        <v>46</v>
      </c>
      <c r="G8" s="111">
        <v>16893.870999999999</v>
      </c>
      <c r="H8" s="111" t="s">
        <v>96</v>
      </c>
      <c r="I8" s="203">
        <v>5.56</v>
      </c>
      <c r="J8" s="204" t="s">
        <v>46</v>
      </c>
      <c r="K8" s="203">
        <v>2.1840000000000002</v>
      </c>
      <c r="L8" s="203">
        <v>8.3770000000000007</v>
      </c>
      <c r="M8" s="204" t="s">
        <v>46</v>
      </c>
      <c r="N8" s="203">
        <v>1.9510000000000001</v>
      </c>
    </row>
    <row r="9" spans="1:14" s="161" customFormat="1" ht="17.25" customHeight="1" x14ac:dyDescent="0.2">
      <c r="A9" s="42" t="s">
        <v>130</v>
      </c>
      <c r="B9" s="111">
        <v>5851.8370000000004</v>
      </c>
      <c r="C9" s="151" t="s">
        <v>46</v>
      </c>
      <c r="D9" s="111">
        <v>2477.1089999999999</v>
      </c>
      <c r="E9" s="111">
        <v>68930.832999999999</v>
      </c>
      <c r="F9" s="151" t="s">
        <v>46</v>
      </c>
      <c r="G9" s="111">
        <v>13973.977000000001</v>
      </c>
      <c r="H9" s="111" t="s">
        <v>96</v>
      </c>
      <c r="I9" s="203">
        <v>6.9889999999999999</v>
      </c>
      <c r="J9" s="204" t="s">
        <v>46</v>
      </c>
      <c r="K9" s="203">
        <v>2.786</v>
      </c>
      <c r="L9" s="203">
        <v>8.24</v>
      </c>
      <c r="M9" s="204" t="s">
        <v>46</v>
      </c>
      <c r="N9" s="203">
        <v>1.6759999999999999</v>
      </c>
    </row>
    <row r="10" spans="1:14" s="161" customFormat="1" ht="17.25" customHeight="1" x14ac:dyDescent="0.2">
      <c r="A10" s="42" t="s">
        <v>131</v>
      </c>
      <c r="B10" s="111">
        <v>5760.7389999999996</v>
      </c>
      <c r="C10" s="151" t="s">
        <v>46</v>
      </c>
      <c r="D10" s="111">
        <v>2925.6370000000002</v>
      </c>
      <c r="E10" s="111">
        <v>94798.502999999997</v>
      </c>
      <c r="F10" s="151" t="s">
        <v>46</v>
      </c>
      <c r="G10" s="111">
        <v>25482.978999999999</v>
      </c>
      <c r="H10" s="111" t="s">
        <v>96</v>
      </c>
      <c r="I10" s="203">
        <v>6.88</v>
      </c>
      <c r="J10" s="204" t="s">
        <v>46</v>
      </c>
      <c r="K10" s="203">
        <v>3.2829999999999999</v>
      </c>
      <c r="L10" s="203">
        <v>11.332000000000001</v>
      </c>
      <c r="M10" s="204" t="s">
        <v>46</v>
      </c>
      <c r="N10" s="203">
        <v>2.8250000000000002</v>
      </c>
    </row>
    <row r="11" spans="1:14" s="161" customFormat="1" ht="17.25" customHeight="1" x14ac:dyDescent="0.2">
      <c r="A11" s="42" t="s">
        <v>132</v>
      </c>
      <c r="B11" s="111">
        <v>12857.968999999999</v>
      </c>
      <c r="C11" s="151" t="s">
        <v>46</v>
      </c>
      <c r="D11" s="111">
        <v>2584.7449999999999</v>
      </c>
      <c r="E11" s="111">
        <v>192243.14300000001</v>
      </c>
      <c r="F11" s="151" t="s">
        <v>46</v>
      </c>
      <c r="G11" s="111">
        <v>28485.968000000001</v>
      </c>
      <c r="H11" s="111" t="s">
        <v>96</v>
      </c>
      <c r="I11" s="203">
        <v>15.356</v>
      </c>
      <c r="J11" s="204" t="s">
        <v>46</v>
      </c>
      <c r="K11" s="203">
        <v>2.8450000000000002</v>
      </c>
      <c r="L11" s="203">
        <v>22.98</v>
      </c>
      <c r="M11" s="204" t="s">
        <v>46</v>
      </c>
      <c r="N11" s="203">
        <v>3.3330000000000002</v>
      </c>
    </row>
    <row r="12" spans="1:14" s="161" customFormat="1" ht="17.25" customHeight="1" x14ac:dyDescent="0.2">
      <c r="A12" s="42" t="s">
        <v>133</v>
      </c>
      <c r="B12" s="111">
        <v>10904.620999999999</v>
      </c>
      <c r="C12" s="151" t="s">
        <v>46</v>
      </c>
      <c r="D12" s="111">
        <v>2320.6709999999998</v>
      </c>
      <c r="E12" s="111">
        <v>264647.37400000001</v>
      </c>
      <c r="F12" s="151" t="s">
        <v>46</v>
      </c>
      <c r="G12" s="111">
        <v>45624.52</v>
      </c>
      <c r="H12" s="111" t="s">
        <v>96</v>
      </c>
      <c r="I12" s="203">
        <v>13.023</v>
      </c>
      <c r="J12" s="204" t="s">
        <v>46</v>
      </c>
      <c r="K12" s="203">
        <v>2.6030000000000002</v>
      </c>
      <c r="L12" s="203">
        <v>31.635000000000002</v>
      </c>
      <c r="M12" s="204" t="s">
        <v>46</v>
      </c>
      <c r="N12" s="203">
        <v>4.2389999999999999</v>
      </c>
    </row>
    <row r="13" spans="1:14" s="161" customFormat="1" ht="17.25" customHeight="1" x14ac:dyDescent="0.2">
      <c r="A13" s="42" t="s">
        <v>199</v>
      </c>
      <c r="B13" s="111">
        <v>41636.548000000003</v>
      </c>
      <c r="C13" s="151" t="s">
        <v>46</v>
      </c>
      <c r="D13" s="111">
        <v>0.48</v>
      </c>
      <c r="E13" s="111">
        <v>103512.751</v>
      </c>
      <c r="F13" s="151" t="s">
        <v>46</v>
      </c>
      <c r="G13" s="111">
        <v>12.3</v>
      </c>
      <c r="H13" s="111" t="s">
        <v>96</v>
      </c>
      <c r="I13" s="203">
        <v>49.726999999999997</v>
      </c>
      <c r="J13" s="204" t="s">
        <v>46</v>
      </c>
      <c r="K13" s="203">
        <v>3.1669999999999998</v>
      </c>
      <c r="L13" s="203">
        <v>12.374000000000001</v>
      </c>
      <c r="M13" s="204" t="s">
        <v>46</v>
      </c>
      <c r="N13" s="203">
        <v>1.083</v>
      </c>
    </row>
    <row r="14" spans="1:14" s="138" customFormat="1" ht="17.25" customHeight="1" thickBot="1" x14ac:dyDescent="0.25">
      <c r="A14" s="152" t="s">
        <v>1</v>
      </c>
      <c r="B14" s="153">
        <v>83730.816000000006</v>
      </c>
      <c r="C14" s="154" t="s">
        <v>46</v>
      </c>
      <c r="D14" s="153">
        <v>5310.56</v>
      </c>
      <c r="E14" s="153">
        <v>836563.54</v>
      </c>
      <c r="F14" s="154" t="s">
        <v>46</v>
      </c>
      <c r="G14" s="153">
        <v>61117.258000000002</v>
      </c>
      <c r="H14" s="153" t="s">
        <v>96</v>
      </c>
      <c r="I14" s="153">
        <v>100</v>
      </c>
      <c r="J14" s="154" t="s">
        <v>46</v>
      </c>
      <c r="K14" s="153">
        <v>0</v>
      </c>
      <c r="L14" s="153">
        <v>100</v>
      </c>
      <c r="M14" s="154" t="s">
        <v>46</v>
      </c>
      <c r="N14" s="153">
        <v>0</v>
      </c>
    </row>
    <row r="15" spans="1:14" s="138" customFormat="1" ht="28.5" customHeight="1" x14ac:dyDescent="0.15">
      <c r="A15" s="321" t="s">
        <v>429</v>
      </c>
      <c r="B15" s="321"/>
      <c r="C15" s="321"/>
      <c r="D15" s="321"/>
      <c r="E15" s="321"/>
      <c r="F15" s="321"/>
      <c r="G15" s="321"/>
      <c r="H15" s="321"/>
      <c r="I15" s="321"/>
      <c r="J15" s="193"/>
      <c r="K15" s="193"/>
      <c r="L15" s="193"/>
      <c r="M15" s="193"/>
      <c r="N15" s="193"/>
    </row>
    <row r="16" spans="1:14" s="138" customFormat="1" ht="11.25" x14ac:dyDescent="0.2">
      <c r="H16" s="20"/>
      <c r="I16" s="20"/>
      <c r="J16" s="20"/>
      <c r="K16" s="20"/>
      <c r="L16" s="20"/>
      <c r="M16" s="20"/>
      <c r="N16" s="20"/>
    </row>
    <row r="17" spans="8:14" s="138" customFormat="1" ht="11.25" x14ac:dyDescent="0.2">
      <c r="H17" s="20"/>
      <c r="I17" s="20"/>
      <c r="J17" s="20"/>
      <c r="K17" s="20"/>
      <c r="L17" s="20"/>
      <c r="M17" s="20"/>
      <c r="N17" s="20"/>
    </row>
    <row r="18" spans="8:14" s="138" customFormat="1" ht="11.25" x14ac:dyDescent="0.2">
      <c r="H18" s="20"/>
      <c r="I18" s="20"/>
      <c r="J18" s="20"/>
      <c r="K18" s="20"/>
      <c r="L18" s="20"/>
      <c r="M18" s="20"/>
      <c r="N18" s="20"/>
    </row>
    <row r="19" spans="8:14" s="138" customFormat="1" ht="11.25" x14ac:dyDescent="0.2">
      <c r="H19" s="20"/>
      <c r="I19" s="20"/>
      <c r="J19" s="20"/>
      <c r="K19" s="20"/>
      <c r="L19" s="20"/>
      <c r="M19" s="20"/>
      <c r="N19" s="20"/>
    </row>
  </sheetData>
  <mergeCells count="7">
    <mergeCell ref="A15:I15"/>
    <mergeCell ref="J4:K4"/>
    <mergeCell ref="M4:N4"/>
    <mergeCell ref="C4:D4"/>
    <mergeCell ref="F4:G4"/>
    <mergeCell ref="C5:D5"/>
    <mergeCell ref="F5:G5"/>
  </mergeCells>
  <hyperlinks>
    <hyperlink ref="L1" location="'Tabellförteckning_List of table'!G1" display="Till innehållsförteckning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749992370372631"/>
  </sheetPr>
  <dimension ref="A1:N19"/>
  <sheetViews>
    <sheetView topLeftCell="A22" workbookViewId="0">
      <selection activeCell="E31" sqref="E31"/>
    </sheetView>
  </sheetViews>
  <sheetFormatPr defaultRowHeight="12.75" x14ac:dyDescent="0.2"/>
  <cols>
    <col min="1" max="1" width="19.7109375" style="1" customWidth="1"/>
    <col min="2" max="2" width="10.5703125" style="1" bestFit="1" customWidth="1"/>
    <col min="3" max="3" width="2.28515625" style="1" customWidth="1"/>
    <col min="4" max="4" width="7.85546875" style="1" customWidth="1"/>
    <col min="5" max="5" width="11.42578125" style="1" customWidth="1"/>
    <col min="6" max="6" width="2.28515625" style="1" customWidth="1"/>
    <col min="7" max="7" width="7.85546875" style="1" customWidth="1"/>
    <col min="8" max="8" width="1.5703125" style="131" customWidth="1"/>
    <col min="9" max="9" width="6.85546875" style="131" customWidth="1"/>
    <col min="10" max="10" width="2.28515625" style="131" customWidth="1"/>
    <col min="11" max="11" width="7.85546875" style="131" customWidth="1"/>
    <col min="12" max="12" width="8" style="131" bestFit="1" customWidth="1"/>
    <col min="13" max="13" width="2.28515625" style="131" customWidth="1"/>
    <col min="14" max="14" width="7.85546875" style="131" customWidth="1"/>
    <col min="15" max="16384" width="9.140625" style="1"/>
  </cols>
  <sheetData>
    <row r="1" spans="1:14" s="144" customFormat="1" ht="14.25" x14ac:dyDescent="0.2">
      <c r="A1" s="21" t="s">
        <v>351</v>
      </c>
      <c r="H1" s="131"/>
      <c r="I1" s="131"/>
      <c r="J1" s="131"/>
      <c r="K1" s="131"/>
      <c r="L1" s="286" t="s">
        <v>377</v>
      </c>
      <c r="M1" s="131"/>
      <c r="N1" s="131"/>
    </row>
    <row r="2" spans="1:14" s="144" customFormat="1" ht="14.25" x14ac:dyDescent="0.2">
      <c r="A2" s="143" t="s">
        <v>397</v>
      </c>
      <c r="H2" s="131"/>
      <c r="I2" s="131"/>
      <c r="J2" s="131"/>
      <c r="K2" s="131"/>
      <c r="L2" s="131"/>
      <c r="M2" s="131"/>
      <c r="N2" s="131"/>
    </row>
    <row r="3" spans="1:14" ht="13.5" thickBot="1" x14ac:dyDescent="0.25"/>
    <row r="4" spans="1:14" s="138" customFormat="1" ht="28.5" customHeight="1" x14ac:dyDescent="0.2">
      <c r="A4" s="97" t="s">
        <v>219</v>
      </c>
      <c r="B4" s="147" t="s">
        <v>92</v>
      </c>
      <c r="C4" s="317" t="s">
        <v>188</v>
      </c>
      <c r="D4" s="318"/>
      <c r="E4" s="147" t="s">
        <v>93</v>
      </c>
      <c r="F4" s="317" t="s">
        <v>188</v>
      </c>
      <c r="G4" s="318"/>
      <c r="H4" s="148"/>
      <c r="I4" s="147" t="s">
        <v>190</v>
      </c>
      <c r="J4" s="317" t="s">
        <v>188</v>
      </c>
      <c r="K4" s="318"/>
      <c r="L4" s="147" t="s">
        <v>191</v>
      </c>
      <c r="M4" s="317" t="s">
        <v>188</v>
      </c>
      <c r="N4" s="318"/>
    </row>
    <row r="5" spans="1:14" s="138" customFormat="1" ht="28.5" customHeight="1" thickBot="1" x14ac:dyDescent="0.25">
      <c r="A5" s="140" t="s">
        <v>220</v>
      </c>
      <c r="B5" s="137" t="s">
        <v>94</v>
      </c>
      <c r="C5" s="320" t="s">
        <v>187</v>
      </c>
      <c r="D5" s="320"/>
      <c r="E5" s="137" t="s">
        <v>95</v>
      </c>
      <c r="F5" s="320" t="s">
        <v>187</v>
      </c>
      <c r="G5" s="320"/>
      <c r="H5" s="137"/>
      <c r="I5" s="137" t="s">
        <v>192</v>
      </c>
      <c r="J5" s="137"/>
      <c r="K5" s="137" t="s">
        <v>187</v>
      </c>
      <c r="L5" s="137" t="s">
        <v>193</v>
      </c>
      <c r="M5" s="137"/>
      <c r="N5" s="137" t="s">
        <v>187</v>
      </c>
    </row>
    <row r="6" spans="1:14" s="161" customFormat="1" ht="17.25" customHeight="1" x14ac:dyDescent="0.2">
      <c r="A6" s="42" t="s">
        <v>127</v>
      </c>
      <c r="B6" s="111">
        <v>1691.2660000000001</v>
      </c>
      <c r="C6" s="151" t="s">
        <v>46</v>
      </c>
      <c r="D6" s="111">
        <v>2025.1880000000001</v>
      </c>
      <c r="E6" s="111">
        <v>13942.662</v>
      </c>
      <c r="F6" s="151" t="s">
        <v>46</v>
      </c>
      <c r="G6" s="111">
        <v>3848.7109999999998</v>
      </c>
      <c r="H6" s="156" t="s">
        <v>96</v>
      </c>
      <c r="I6" s="203">
        <v>2.9550000000000001</v>
      </c>
      <c r="J6" s="204" t="s">
        <v>46</v>
      </c>
      <c r="K6" s="203">
        <v>3.44</v>
      </c>
      <c r="L6" s="203">
        <v>2.5720000000000001</v>
      </c>
      <c r="M6" s="204" t="s">
        <v>46</v>
      </c>
      <c r="N6" s="203">
        <v>0.747</v>
      </c>
    </row>
    <row r="7" spans="1:14" s="161" customFormat="1" ht="17.25" customHeight="1" x14ac:dyDescent="0.2">
      <c r="A7" s="42" t="s">
        <v>128</v>
      </c>
      <c r="B7" s="111">
        <v>1335.3720000000001</v>
      </c>
      <c r="C7" s="151" t="s">
        <v>46</v>
      </c>
      <c r="D7" s="111">
        <v>637.06100000000004</v>
      </c>
      <c r="E7" s="111">
        <v>28873.98</v>
      </c>
      <c r="F7" s="151" t="s">
        <v>46</v>
      </c>
      <c r="G7" s="111">
        <v>7795.7929999999997</v>
      </c>
      <c r="H7" s="156" t="s">
        <v>96</v>
      </c>
      <c r="I7" s="203">
        <v>2.3330000000000002</v>
      </c>
      <c r="J7" s="204" t="s">
        <v>46</v>
      </c>
      <c r="K7" s="203">
        <v>1.1020000000000001</v>
      </c>
      <c r="L7" s="203">
        <v>5.3259999999999996</v>
      </c>
      <c r="M7" s="204" t="s">
        <v>46</v>
      </c>
      <c r="N7" s="203">
        <v>1.49</v>
      </c>
    </row>
    <row r="8" spans="1:14" s="161" customFormat="1" ht="17.25" customHeight="1" x14ac:dyDescent="0.2">
      <c r="A8" s="42" t="s">
        <v>129</v>
      </c>
      <c r="B8" s="111">
        <v>3592.5659999999998</v>
      </c>
      <c r="C8" s="151" t="s">
        <v>46</v>
      </c>
      <c r="D8" s="111">
        <v>1770.5419999999999</v>
      </c>
      <c r="E8" s="111">
        <v>67810.857000000004</v>
      </c>
      <c r="F8" s="151" t="s">
        <v>46</v>
      </c>
      <c r="G8" s="111">
        <v>20920.407999999999</v>
      </c>
      <c r="H8" s="111" t="s">
        <v>96</v>
      </c>
      <c r="I8" s="203">
        <v>6.2759999999999998</v>
      </c>
      <c r="J8" s="204" t="s">
        <v>46</v>
      </c>
      <c r="K8" s="203">
        <v>2.9359999999999999</v>
      </c>
      <c r="L8" s="203">
        <v>12.509</v>
      </c>
      <c r="M8" s="204" t="s">
        <v>46</v>
      </c>
      <c r="N8" s="203">
        <v>3.6259999999999999</v>
      </c>
    </row>
    <row r="9" spans="1:14" s="161" customFormat="1" ht="17.25" customHeight="1" x14ac:dyDescent="0.2">
      <c r="A9" s="42" t="s">
        <v>130</v>
      </c>
      <c r="B9" s="111">
        <v>2251.9450000000002</v>
      </c>
      <c r="C9" s="151" t="s">
        <v>46</v>
      </c>
      <c r="D9" s="111">
        <v>777.07100000000003</v>
      </c>
      <c r="E9" s="111">
        <v>45242.18</v>
      </c>
      <c r="F9" s="151" t="s">
        <v>46</v>
      </c>
      <c r="G9" s="111">
        <v>14023.796</v>
      </c>
      <c r="H9" s="111" t="s">
        <v>96</v>
      </c>
      <c r="I9" s="203">
        <v>3.9340000000000002</v>
      </c>
      <c r="J9" s="204" t="s">
        <v>46</v>
      </c>
      <c r="K9" s="203">
        <v>1.34</v>
      </c>
      <c r="L9" s="203">
        <v>8.3460000000000001</v>
      </c>
      <c r="M9" s="204" t="s">
        <v>46</v>
      </c>
      <c r="N9" s="203">
        <v>2.544</v>
      </c>
    </row>
    <row r="10" spans="1:14" s="161" customFormat="1" ht="17.25" customHeight="1" x14ac:dyDescent="0.2">
      <c r="A10" s="42" t="s">
        <v>131</v>
      </c>
      <c r="B10" s="111">
        <v>1761.6389999999999</v>
      </c>
      <c r="C10" s="151" t="s">
        <v>46</v>
      </c>
      <c r="D10" s="111">
        <v>520.88499999999999</v>
      </c>
      <c r="E10" s="111">
        <v>57911.474000000002</v>
      </c>
      <c r="F10" s="151" t="s">
        <v>46</v>
      </c>
      <c r="G10" s="111">
        <v>32019.398000000001</v>
      </c>
      <c r="H10" s="111" t="s">
        <v>96</v>
      </c>
      <c r="I10" s="203">
        <v>3.0779999999999998</v>
      </c>
      <c r="J10" s="204" t="s">
        <v>46</v>
      </c>
      <c r="K10" s="203">
        <v>0.91500000000000004</v>
      </c>
      <c r="L10" s="203">
        <v>10.683</v>
      </c>
      <c r="M10" s="204" t="s">
        <v>46</v>
      </c>
      <c r="N10" s="203">
        <v>5.375</v>
      </c>
    </row>
    <row r="11" spans="1:14" s="161" customFormat="1" ht="17.25" customHeight="1" x14ac:dyDescent="0.2">
      <c r="A11" s="42" t="s">
        <v>132</v>
      </c>
      <c r="B11" s="111">
        <v>3641.172</v>
      </c>
      <c r="C11" s="151" t="s">
        <v>46</v>
      </c>
      <c r="D11" s="111">
        <v>1231.454</v>
      </c>
      <c r="E11" s="111">
        <v>49840.84</v>
      </c>
      <c r="F11" s="151" t="s">
        <v>46</v>
      </c>
      <c r="G11" s="111">
        <v>10161.055</v>
      </c>
      <c r="H11" s="111" t="s">
        <v>96</v>
      </c>
      <c r="I11" s="203">
        <v>6.3609999999999998</v>
      </c>
      <c r="J11" s="204" t="s">
        <v>46</v>
      </c>
      <c r="K11" s="203">
        <v>2.085</v>
      </c>
      <c r="L11" s="203">
        <v>9.1940000000000008</v>
      </c>
      <c r="M11" s="204" t="s">
        <v>46</v>
      </c>
      <c r="N11" s="203">
        <v>2.016</v>
      </c>
    </row>
    <row r="12" spans="1:14" s="161" customFormat="1" ht="17.25" customHeight="1" x14ac:dyDescent="0.2">
      <c r="A12" s="42" t="s">
        <v>133</v>
      </c>
      <c r="B12" s="111">
        <v>7393.51</v>
      </c>
      <c r="C12" s="151" t="s">
        <v>46</v>
      </c>
      <c r="D12" s="111">
        <v>3158.4229999999998</v>
      </c>
      <c r="E12" s="111">
        <v>143841.97399999999</v>
      </c>
      <c r="F12" s="151" t="s">
        <v>46</v>
      </c>
      <c r="G12" s="111">
        <v>42127.652999999998</v>
      </c>
      <c r="H12" s="111" t="s">
        <v>96</v>
      </c>
      <c r="I12" s="203">
        <v>12.916</v>
      </c>
      <c r="J12" s="204" t="s">
        <v>46</v>
      </c>
      <c r="K12" s="203">
        <v>4.87</v>
      </c>
      <c r="L12" s="203">
        <v>26.533999999999999</v>
      </c>
      <c r="M12" s="204" t="s">
        <v>46</v>
      </c>
      <c r="N12" s="203">
        <v>6.1239999999999997</v>
      </c>
    </row>
    <row r="13" spans="1:14" s="161" customFormat="1" ht="17.25" customHeight="1" x14ac:dyDescent="0.2">
      <c r="A13" s="42" t="s">
        <v>199</v>
      </c>
      <c r="B13" s="111">
        <v>35573.375</v>
      </c>
      <c r="C13" s="151" t="s">
        <v>46</v>
      </c>
      <c r="D13" s="111">
        <v>281.28500000000003</v>
      </c>
      <c r="E13" s="111">
        <v>134641.696</v>
      </c>
      <c r="F13" s="151" t="s">
        <v>46</v>
      </c>
      <c r="G13" s="111">
        <v>4347.3</v>
      </c>
      <c r="H13" s="111" t="s">
        <v>96</v>
      </c>
      <c r="I13" s="203">
        <v>62.146999999999998</v>
      </c>
      <c r="J13" s="204" t="s">
        <v>46</v>
      </c>
      <c r="K13" s="203">
        <v>4.8140000000000001</v>
      </c>
      <c r="L13" s="203">
        <v>24.837</v>
      </c>
      <c r="M13" s="204" t="s">
        <v>46</v>
      </c>
      <c r="N13" s="203">
        <v>2.8279999999999998</v>
      </c>
    </row>
    <row r="14" spans="1:14" s="138" customFormat="1" ht="17.25" customHeight="1" thickBot="1" x14ac:dyDescent="0.25">
      <c r="A14" s="152" t="s">
        <v>1</v>
      </c>
      <c r="B14" s="153">
        <v>57240.843000000001</v>
      </c>
      <c r="C14" s="154" t="s">
        <v>46</v>
      </c>
      <c r="D14" s="153">
        <v>4438.0439999999999</v>
      </c>
      <c r="E14" s="153">
        <v>542105.66200000001</v>
      </c>
      <c r="F14" s="154" t="s">
        <v>46</v>
      </c>
      <c r="G14" s="153">
        <v>59623.669000000002</v>
      </c>
      <c r="H14" s="153" t="s">
        <v>96</v>
      </c>
      <c r="I14" s="153">
        <v>100</v>
      </c>
      <c r="J14" s="154" t="s">
        <v>46</v>
      </c>
      <c r="K14" s="153">
        <v>0</v>
      </c>
      <c r="L14" s="153">
        <v>100</v>
      </c>
      <c r="M14" s="154" t="s">
        <v>46</v>
      </c>
      <c r="N14" s="153">
        <v>0</v>
      </c>
    </row>
    <row r="15" spans="1:14" s="138" customFormat="1" ht="30" customHeight="1" x14ac:dyDescent="0.15">
      <c r="A15" s="321" t="s">
        <v>429</v>
      </c>
      <c r="B15" s="321"/>
      <c r="C15" s="321"/>
      <c r="D15" s="321"/>
      <c r="E15" s="321"/>
      <c r="F15" s="321"/>
      <c r="G15" s="321"/>
      <c r="H15" s="321"/>
      <c r="I15" s="321"/>
      <c r="J15" s="193"/>
      <c r="K15" s="193"/>
      <c r="L15" s="193"/>
      <c r="M15" s="193"/>
      <c r="N15" s="193"/>
    </row>
    <row r="16" spans="1:14" s="138" customFormat="1" ht="11.25" x14ac:dyDescent="0.2">
      <c r="H16" s="20"/>
      <c r="I16" s="20"/>
      <c r="J16" s="20"/>
      <c r="K16" s="20"/>
      <c r="L16" s="20"/>
      <c r="M16" s="20"/>
      <c r="N16" s="20"/>
    </row>
    <row r="17" spans="2:14" s="138" customFormat="1" ht="10.5" x14ac:dyDescent="0.15">
      <c r="B17" s="284"/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</row>
    <row r="18" spans="2:14" s="138" customFormat="1" ht="10.5" x14ac:dyDescent="0.15">
      <c r="B18" s="284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</row>
    <row r="19" spans="2:14" s="138" customFormat="1" ht="11.25" x14ac:dyDescent="0.2">
      <c r="H19" s="20"/>
      <c r="I19" s="20"/>
      <c r="J19" s="20"/>
      <c r="K19" s="20"/>
      <c r="L19" s="20"/>
      <c r="M19" s="20"/>
      <c r="N19" s="20"/>
    </row>
  </sheetData>
  <mergeCells count="7">
    <mergeCell ref="A15:I15"/>
    <mergeCell ref="J4:K4"/>
    <mergeCell ref="M4:N4"/>
    <mergeCell ref="C4:D4"/>
    <mergeCell ref="F4:G4"/>
    <mergeCell ref="C5:D5"/>
    <mergeCell ref="F5:G5"/>
  </mergeCells>
  <hyperlinks>
    <hyperlink ref="L1" location="'Tabellförteckning_List of table'!G1" display="Till innehållsförteckning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29"/>
  <sheetViews>
    <sheetView zoomScaleNormal="100" workbookViewId="0">
      <selection activeCell="A35" sqref="A35"/>
    </sheetView>
  </sheetViews>
  <sheetFormatPr defaultRowHeight="12.75" x14ac:dyDescent="0.2"/>
  <cols>
    <col min="1" max="1" width="20.42578125" style="1" customWidth="1"/>
    <col min="2" max="2" width="10.5703125" style="1" bestFit="1" customWidth="1"/>
    <col min="3" max="3" width="2.28515625" style="1" customWidth="1"/>
    <col min="4" max="4" width="7.85546875" style="1" customWidth="1"/>
    <col min="5" max="5" width="11.42578125" style="1" customWidth="1"/>
    <col min="6" max="6" width="2.28515625" style="1" customWidth="1"/>
    <col min="7" max="7" width="7.85546875" style="1" customWidth="1"/>
    <col min="8" max="8" width="1.85546875" style="1" customWidth="1"/>
    <col min="9" max="9" width="8.28515625" style="130" customWidth="1"/>
    <col min="10" max="10" width="2.28515625" style="1" customWidth="1"/>
    <col min="11" max="11" width="7.140625" style="1" bestFit="1" customWidth="1"/>
    <col min="12" max="12" width="9.42578125" style="1" bestFit="1" customWidth="1"/>
    <col min="13" max="13" width="2.28515625" style="1" customWidth="1"/>
    <col min="14" max="14" width="7.140625" style="1" bestFit="1" customWidth="1"/>
    <col min="15" max="16384" width="9.140625" style="1"/>
  </cols>
  <sheetData>
    <row r="1" spans="1:14" s="144" customFormat="1" ht="12.75" customHeight="1" x14ac:dyDescent="0.2">
      <c r="A1" s="21" t="s">
        <v>394</v>
      </c>
      <c r="L1" s="286" t="s">
        <v>377</v>
      </c>
    </row>
    <row r="2" spans="1:14" s="144" customFormat="1" x14ac:dyDescent="0.2">
      <c r="A2" s="143" t="s">
        <v>395</v>
      </c>
    </row>
    <row r="3" spans="1:14" ht="13.5" thickBot="1" x14ac:dyDescent="0.25"/>
    <row r="4" spans="1:14" s="138" customFormat="1" ht="27" customHeight="1" x14ac:dyDescent="0.2">
      <c r="A4" s="97" t="s">
        <v>25</v>
      </c>
      <c r="B4" s="147" t="s">
        <v>92</v>
      </c>
      <c r="C4" s="317" t="s">
        <v>188</v>
      </c>
      <c r="D4" s="318"/>
      <c r="E4" s="147" t="s">
        <v>93</v>
      </c>
      <c r="F4" s="317" t="s">
        <v>188</v>
      </c>
      <c r="G4" s="318"/>
      <c r="H4" s="147"/>
      <c r="I4" s="147" t="s">
        <v>190</v>
      </c>
      <c r="J4" s="147"/>
      <c r="K4" s="182" t="s">
        <v>188</v>
      </c>
      <c r="L4" s="183" t="s">
        <v>191</v>
      </c>
      <c r="M4" s="147"/>
      <c r="N4" s="182" t="s">
        <v>188</v>
      </c>
    </row>
    <row r="5" spans="1:14" s="138" customFormat="1" ht="27.75" customHeight="1" thickBot="1" x14ac:dyDescent="0.25">
      <c r="A5" s="140" t="s">
        <v>143</v>
      </c>
      <c r="B5" s="137" t="s">
        <v>94</v>
      </c>
      <c r="C5" s="137"/>
      <c r="D5" s="137" t="s">
        <v>187</v>
      </c>
      <c r="E5" s="137" t="s">
        <v>95</v>
      </c>
      <c r="F5" s="137"/>
      <c r="G5" s="137" t="s">
        <v>187</v>
      </c>
      <c r="H5" s="137"/>
      <c r="I5" s="137" t="s">
        <v>192</v>
      </c>
      <c r="J5" s="137"/>
      <c r="K5" s="137" t="s">
        <v>187</v>
      </c>
      <c r="L5" s="137" t="s">
        <v>193</v>
      </c>
      <c r="M5" s="137"/>
      <c r="N5" s="137" t="s">
        <v>187</v>
      </c>
    </row>
    <row r="6" spans="1:14" s="161" customFormat="1" ht="14.1" customHeight="1" x14ac:dyDescent="0.2">
      <c r="A6" s="42" t="s">
        <v>26</v>
      </c>
      <c r="B6" s="111">
        <v>13472.906999999999</v>
      </c>
      <c r="C6" s="151" t="s">
        <v>46</v>
      </c>
      <c r="D6" s="111">
        <v>2709.826</v>
      </c>
      <c r="E6" s="111">
        <v>282410.58799999999</v>
      </c>
      <c r="F6" s="151" t="s">
        <v>46</v>
      </c>
      <c r="G6" s="111">
        <v>88387.849000000002</v>
      </c>
      <c r="H6" s="111" t="s">
        <v>96</v>
      </c>
      <c r="I6" s="224">
        <v>5.093</v>
      </c>
      <c r="J6" s="204" t="s">
        <v>46</v>
      </c>
      <c r="K6" s="203">
        <v>0.997</v>
      </c>
      <c r="L6" s="203">
        <v>13.260999999999999</v>
      </c>
      <c r="M6" s="204" t="s">
        <v>46</v>
      </c>
      <c r="N6" s="203">
        <v>3.6760000000000002</v>
      </c>
    </row>
    <row r="7" spans="1:14" s="161" customFormat="1" ht="14.1" customHeight="1" x14ac:dyDescent="0.2">
      <c r="A7" s="42" t="s">
        <v>27</v>
      </c>
      <c r="B7" s="111">
        <v>6168.9939999999997</v>
      </c>
      <c r="C7" s="151" t="s">
        <v>46</v>
      </c>
      <c r="D7" s="111">
        <v>1624.6010000000001</v>
      </c>
      <c r="E7" s="111">
        <v>37435.911</v>
      </c>
      <c r="F7" s="151" t="s">
        <v>46</v>
      </c>
      <c r="G7" s="111">
        <v>10469.125</v>
      </c>
      <c r="H7" s="111" t="s">
        <v>96</v>
      </c>
      <c r="I7" s="224">
        <v>2.3319999999999999</v>
      </c>
      <c r="J7" s="204" t="s">
        <v>46</v>
      </c>
      <c r="K7" s="203">
        <v>0.61</v>
      </c>
      <c r="L7" s="203">
        <v>1.758</v>
      </c>
      <c r="M7" s="204" t="s">
        <v>46</v>
      </c>
      <c r="N7" s="203">
        <v>0.499</v>
      </c>
    </row>
    <row r="8" spans="1:14" s="161" customFormat="1" ht="14.1" customHeight="1" x14ac:dyDescent="0.2">
      <c r="A8" s="42" t="s">
        <v>28</v>
      </c>
      <c r="B8" s="111">
        <v>5248.3490000000002</v>
      </c>
      <c r="C8" s="151" t="s">
        <v>46</v>
      </c>
      <c r="D8" s="111">
        <v>1237.154</v>
      </c>
      <c r="E8" s="111">
        <v>63919.275999999998</v>
      </c>
      <c r="F8" s="151" t="s">
        <v>46</v>
      </c>
      <c r="G8" s="111">
        <v>25345.797999999999</v>
      </c>
      <c r="H8" s="111" t="s">
        <v>96</v>
      </c>
      <c r="I8" s="224">
        <v>1.984</v>
      </c>
      <c r="J8" s="204" t="s">
        <v>46</v>
      </c>
      <c r="K8" s="203">
        <v>0.46899999999999997</v>
      </c>
      <c r="L8" s="203">
        <v>3.0009999999999999</v>
      </c>
      <c r="M8" s="204" t="s">
        <v>46</v>
      </c>
      <c r="N8" s="203">
        <v>1.18</v>
      </c>
    </row>
    <row r="9" spans="1:14" s="161" customFormat="1" ht="14.1" customHeight="1" x14ac:dyDescent="0.2">
      <c r="A9" s="42" t="s">
        <v>29</v>
      </c>
      <c r="B9" s="111">
        <v>9649.8819999999996</v>
      </c>
      <c r="C9" s="151" t="s">
        <v>46</v>
      </c>
      <c r="D9" s="111">
        <v>1451.596</v>
      </c>
      <c r="E9" s="111">
        <v>81301.69</v>
      </c>
      <c r="F9" s="151" t="s">
        <v>46</v>
      </c>
      <c r="G9" s="111">
        <v>14659.141</v>
      </c>
      <c r="H9" s="111" t="s">
        <v>96</v>
      </c>
      <c r="I9" s="224">
        <v>3.6480000000000001</v>
      </c>
      <c r="J9" s="204" t="s">
        <v>46</v>
      </c>
      <c r="K9" s="203">
        <v>0.55400000000000005</v>
      </c>
      <c r="L9" s="203">
        <v>3.8180000000000001</v>
      </c>
      <c r="M9" s="204" t="s">
        <v>46</v>
      </c>
      <c r="N9" s="203">
        <v>0.72299999999999998</v>
      </c>
    </row>
    <row r="10" spans="1:14" s="161" customFormat="1" ht="14.1" customHeight="1" x14ac:dyDescent="0.2">
      <c r="A10" s="42" t="s">
        <v>30</v>
      </c>
      <c r="B10" s="111">
        <v>8426.6839999999993</v>
      </c>
      <c r="C10" s="151" t="s">
        <v>46</v>
      </c>
      <c r="D10" s="111">
        <v>1272.5630000000001</v>
      </c>
      <c r="E10" s="111">
        <v>123374.959</v>
      </c>
      <c r="F10" s="151" t="s">
        <v>46</v>
      </c>
      <c r="G10" s="111">
        <v>28652.561000000002</v>
      </c>
      <c r="H10" s="111" t="s">
        <v>96</v>
      </c>
      <c r="I10" s="224">
        <v>3.1859999999999999</v>
      </c>
      <c r="J10" s="204" t="s">
        <v>46</v>
      </c>
      <c r="K10" s="203">
        <v>0.48699999999999999</v>
      </c>
      <c r="L10" s="203">
        <v>5.7930000000000001</v>
      </c>
      <c r="M10" s="204" t="s">
        <v>46</v>
      </c>
      <c r="N10" s="203">
        <v>1.343</v>
      </c>
    </row>
    <row r="11" spans="1:14" s="161" customFormat="1" ht="14.1" customHeight="1" x14ac:dyDescent="0.2">
      <c r="A11" s="42" t="s">
        <v>31</v>
      </c>
      <c r="B11" s="111">
        <v>3844.0169999999998</v>
      </c>
      <c r="C11" s="151" t="s">
        <v>46</v>
      </c>
      <c r="D11" s="111">
        <v>413.77300000000002</v>
      </c>
      <c r="E11" s="111">
        <v>48189.182000000001</v>
      </c>
      <c r="F11" s="151" t="s">
        <v>46</v>
      </c>
      <c r="G11" s="111">
        <v>13858.790999999999</v>
      </c>
      <c r="H11" s="111" t="s">
        <v>96</v>
      </c>
      <c r="I11" s="224">
        <v>1.4530000000000001</v>
      </c>
      <c r="J11" s="204" t="s">
        <v>46</v>
      </c>
      <c r="K11" s="203">
        <v>0.16400000000000001</v>
      </c>
      <c r="L11" s="203">
        <v>2.2629999999999999</v>
      </c>
      <c r="M11" s="204" t="s">
        <v>46</v>
      </c>
      <c r="N11" s="203">
        <v>0.67300000000000004</v>
      </c>
    </row>
    <row r="12" spans="1:14" s="161" customFormat="1" ht="14.1" customHeight="1" x14ac:dyDescent="0.2">
      <c r="A12" s="42" t="s">
        <v>134</v>
      </c>
      <c r="B12" s="111">
        <v>9562.6350000000002</v>
      </c>
      <c r="C12" s="151" t="s">
        <v>46</v>
      </c>
      <c r="D12" s="111">
        <v>2168.9029999999998</v>
      </c>
      <c r="E12" s="111">
        <v>75750.947</v>
      </c>
      <c r="F12" s="151" t="s">
        <v>46</v>
      </c>
      <c r="G12" s="111">
        <v>26521.165000000001</v>
      </c>
      <c r="H12" s="111" t="s">
        <v>96</v>
      </c>
      <c r="I12" s="224">
        <v>3.6150000000000002</v>
      </c>
      <c r="J12" s="204" t="s">
        <v>46</v>
      </c>
      <c r="K12" s="203">
        <v>0.81200000000000006</v>
      </c>
      <c r="L12" s="203">
        <v>3.5569999999999999</v>
      </c>
      <c r="M12" s="204" t="s">
        <v>46</v>
      </c>
      <c r="N12" s="203">
        <v>1.2410000000000001</v>
      </c>
    </row>
    <row r="13" spans="1:14" s="161" customFormat="1" ht="14.1" customHeight="1" x14ac:dyDescent="0.2">
      <c r="A13" s="42" t="s">
        <v>135</v>
      </c>
      <c r="B13" s="111">
        <v>3959.7159999999999</v>
      </c>
      <c r="C13" s="151" t="s">
        <v>46</v>
      </c>
      <c r="D13" s="111">
        <v>3232.518</v>
      </c>
      <c r="E13" s="111">
        <v>3793.2510000000002</v>
      </c>
      <c r="F13" s="151" t="s">
        <v>46</v>
      </c>
      <c r="G13" s="111">
        <v>1411.943</v>
      </c>
      <c r="H13" s="111" t="s">
        <v>96</v>
      </c>
      <c r="I13" s="224">
        <v>1.4970000000000001</v>
      </c>
      <c r="J13" s="204" t="s">
        <v>46</v>
      </c>
      <c r="K13" s="203">
        <v>1.2070000000000001</v>
      </c>
      <c r="L13" s="203">
        <v>0.17799999999999999</v>
      </c>
      <c r="M13" s="204" t="s">
        <v>46</v>
      </c>
      <c r="N13" s="203">
        <v>6.8000000000000005E-2</v>
      </c>
    </row>
    <row r="14" spans="1:14" s="161" customFormat="1" ht="14.1" customHeight="1" x14ac:dyDescent="0.2">
      <c r="A14" s="42" t="s">
        <v>32</v>
      </c>
      <c r="B14" s="111">
        <v>4971.9740000000002</v>
      </c>
      <c r="C14" s="151" t="s">
        <v>46</v>
      </c>
      <c r="D14" s="111">
        <v>1396.011</v>
      </c>
      <c r="E14" s="111">
        <v>40362.182000000001</v>
      </c>
      <c r="F14" s="151" t="s">
        <v>46</v>
      </c>
      <c r="G14" s="111">
        <v>13011.41</v>
      </c>
      <c r="H14" s="111" t="s">
        <v>96</v>
      </c>
      <c r="I14" s="224">
        <v>1.88</v>
      </c>
      <c r="J14" s="204" t="s">
        <v>46</v>
      </c>
      <c r="K14" s="203">
        <v>0.52600000000000002</v>
      </c>
      <c r="L14" s="203">
        <v>1.895</v>
      </c>
      <c r="M14" s="204" t="s">
        <v>46</v>
      </c>
      <c r="N14" s="203">
        <v>0.621</v>
      </c>
    </row>
    <row r="15" spans="1:14" s="161" customFormat="1" ht="14.1" customHeight="1" x14ac:dyDescent="0.2">
      <c r="A15" s="42" t="s">
        <v>33</v>
      </c>
      <c r="B15" s="111">
        <v>26572.62</v>
      </c>
      <c r="C15" s="151" t="s">
        <v>46</v>
      </c>
      <c r="D15" s="111">
        <v>3997.134</v>
      </c>
      <c r="E15" s="111">
        <v>280139.73599999998</v>
      </c>
      <c r="F15" s="151" t="s">
        <v>46</v>
      </c>
      <c r="G15" s="111">
        <v>42313.976999999999</v>
      </c>
      <c r="H15" s="111" t="s">
        <v>96</v>
      </c>
      <c r="I15" s="224">
        <v>10.045</v>
      </c>
      <c r="J15" s="204" t="s">
        <v>46</v>
      </c>
      <c r="K15" s="203">
        <v>1.4139999999999999</v>
      </c>
      <c r="L15" s="203">
        <v>13.154</v>
      </c>
      <c r="M15" s="204" t="s">
        <v>46</v>
      </c>
      <c r="N15" s="203">
        <v>1.8740000000000001</v>
      </c>
    </row>
    <row r="16" spans="1:14" s="161" customFormat="1" ht="14.1" customHeight="1" x14ac:dyDescent="0.2">
      <c r="A16" s="42" t="s">
        <v>34</v>
      </c>
      <c r="B16" s="111">
        <v>9592.027</v>
      </c>
      <c r="C16" s="151" t="s">
        <v>46</v>
      </c>
      <c r="D16" s="111">
        <v>3489.3389999999999</v>
      </c>
      <c r="E16" s="111">
        <v>72881.269</v>
      </c>
      <c r="F16" s="151" t="s">
        <v>46</v>
      </c>
      <c r="G16" s="111">
        <v>24905.477999999999</v>
      </c>
      <c r="H16" s="111" t="s">
        <v>96</v>
      </c>
      <c r="I16" s="224">
        <v>3.6259999999999999</v>
      </c>
      <c r="J16" s="204" t="s">
        <v>46</v>
      </c>
      <c r="K16" s="203">
        <v>1.284</v>
      </c>
      <c r="L16" s="203">
        <v>3.4220000000000002</v>
      </c>
      <c r="M16" s="204" t="s">
        <v>46</v>
      </c>
      <c r="N16" s="203">
        <v>1.167</v>
      </c>
    </row>
    <row r="17" spans="1:14" s="161" customFormat="1" ht="14.1" customHeight="1" x14ac:dyDescent="0.2">
      <c r="A17" s="42" t="s">
        <v>35</v>
      </c>
      <c r="B17" s="111">
        <v>46193.144</v>
      </c>
      <c r="C17" s="151" t="s">
        <v>46</v>
      </c>
      <c r="D17" s="111">
        <v>4478.1120000000001</v>
      </c>
      <c r="E17" s="111">
        <v>491828.25199999998</v>
      </c>
      <c r="F17" s="151" t="s">
        <v>46</v>
      </c>
      <c r="G17" s="111">
        <v>62858.211000000003</v>
      </c>
      <c r="H17" s="111" t="s">
        <v>96</v>
      </c>
      <c r="I17" s="224">
        <v>17.463000000000001</v>
      </c>
      <c r="J17" s="204" t="s">
        <v>46</v>
      </c>
      <c r="K17" s="203">
        <v>1.5620000000000001</v>
      </c>
      <c r="L17" s="203">
        <v>23.094000000000001</v>
      </c>
      <c r="M17" s="204" t="s">
        <v>46</v>
      </c>
      <c r="N17" s="203">
        <v>2.7290000000000001</v>
      </c>
    </row>
    <row r="18" spans="1:14" s="161" customFormat="1" ht="14.1" customHeight="1" x14ac:dyDescent="0.2">
      <c r="A18" s="42" t="s">
        <v>36</v>
      </c>
      <c r="B18" s="111">
        <v>8769.3349999999991</v>
      </c>
      <c r="C18" s="151" t="s">
        <v>46</v>
      </c>
      <c r="D18" s="111">
        <v>1220.296</v>
      </c>
      <c r="E18" s="111">
        <v>48068.302000000003</v>
      </c>
      <c r="F18" s="151" t="s">
        <v>46</v>
      </c>
      <c r="G18" s="111">
        <v>10947.728999999999</v>
      </c>
      <c r="H18" s="111" t="s">
        <v>96</v>
      </c>
      <c r="I18" s="224">
        <v>3.3149999999999999</v>
      </c>
      <c r="J18" s="204" t="s">
        <v>46</v>
      </c>
      <c r="K18" s="203">
        <v>0.47299999999999998</v>
      </c>
      <c r="L18" s="203">
        <v>2.2570000000000001</v>
      </c>
      <c r="M18" s="204" t="s">
        <v>46</v>
      </c>
      <c r="N18" s="203">
        <v>0.53400000000000003</v>
      </c>
    </row>
    <row r="19" spans="1:14" s="161" customFormat="1" ht="14.1" customHeight="1" x14ac:dyDescent="0.2">
      <c r="A19" s="42" t="s">
        <v>37</v>
      </c>
      <c r="B19" s="111">
        <v>7381.3209999999999</v>
      </c>
      <c r="C19" s="151" t="s">
        <v>46</v>
      </c>
      <c r="D19" s="111">
        <v>1319.068</v>
      </c>
      <c r="E19" s="111">
        <v>80812.770999999993</v>
      </c>
      <c r="F19" s="151" t="s">
        <v>46</v>
      </c>
      <c r="G19" s="111">
        <v>24415.473999999998</v>
      </c>
      <c r="H19" s="111" t="s">
        <v>96</v>
      </c>
      <c r="I19" s="224">
        <v>2.79</v>
      </c>
      <c r="J19" s="204" t="s">
        <v>46</v>
      </c>
      <c r="K19" s="203">
        <v>0.502</v>
      </c>
      <c r="L19" s="203">
        <v>3.7949999999999999</v>
      </c>
      <c r="M19" s="204" t="s">
        <v>46</v>
      </c>
      <c r="N19" s="203">
        <v>1.129</v>
      </c>
    </row>
    <row r="20" spans="1:14" s="161" customFormat="1" ht="14.1" customHeight="1" x14ac:dyDescent="0.2">
      <c r="A20" s="42" t="s">
        <v>38</v>
      </c>
      <c r="B20" s="111">
        <v>7508.08</v>
      </c>
      <c r="C20" s="151" t="s">
        <v>46</v>
      </c>
      <c r="D20" s="111">
        <v>3519.9789999999998</v>
      </c>
      <c r="E20" s="111">
        <v>85425.785999999993</v>
      </c>
      <c r="F20" s="151" t="s">
        <v>46</v>
      </c>
      <c r="G20" s="111">
        <v>26564.629000000001</v>
      </c>
      <c r="H20" s="111" t="s">
        <v>96</v>
      </c>
      <c r="I20" s="224">
        <v>2.8380000000000001</v>
      </c>
      <c r="J20" s="204" t="s">
        <v>46</v>
      </c>
      <c r="K20" s="203">
        <v>1.2949999999999999</v>
      </c>
      <c r="L20" s="203">
        <v>4.0110000000000001</v>
      </c>
      <c r="M20" s="204" t="s">
        <v>46</v>
      </c>
      <c r="N20" s="203">
        <v>1.2909999999999999</v>
      </c>
    </row>
    <row r="21" spans="1:14" s="161" customFormat="1" ht="14.1" customHeight="1" x14ac:dyDescent="0.2">
      <c r="A21" s="42" t="s">
        <v>39</v>
      </c>
      <c r="B21" s="111">
        <v>13584.199000000001</v>
      </c>
      <c r="C21" s="151" t="s">
        <v>46</v>
      </c>
      <c r="D21" s="111">
        <v>2662.9870000000001</v>
      </c>
      <c r="E21" s="111">
        <v>79384.343999999997</v>
      </c>
      <c r="F21" s="151" t="s">
        <v>46</v>
      </c>
      <c r="G21" s="111">
        <v>22549.588</v>
      </c>
      <c r="H21" s="111" t="s">
        <v>96</v>
      </c>
      <c r="I21" s="224">
        <v>5.1349999999999998</v>
      </c>
      <c r="J21" s="204" t="s">
        <v>46</v>
      </c>
      <c r="K21" s="203">
        <v>0.97899999999999998</v>
      </c>
      <c r="L21" s="203">
        <v>3.7280000000000002</v>
      </c>
      <c r="M21" s="204" t="s">
        <v>46</v>
      </c>
      <c r="N21" s="203">
        <v>1.032</v>
      </c>
    </row>
    <row r="22" spans="1:14" s="161" customFormat="1" ht="14.1" customHeight="1" x14ac:dyDescent="0.2">
      <c r="A22" s="42" t="s">
        <v>40</v>
      </c>
      <c r="B22" s="111">
        <v>8911.5280000000002</v>
      </c>
      <c r="C22" s="151" t="s">
        <v>46</v>
      </c>
      <c r="D22" s="111">
        <v>1034.3150000000001</v>
      </c>
      <c r="E22" s="111">
        <v>45770.067000000003</v>
      </c>
      <c r="F22" s="151" t="s">
        <v>46</v>
      </c>
      <c r="G22" s="111">
        <v>16061.849</v>
      </c>
      <c r="H22" s="111" t="s">
        <v>96</v>
      </c>
      <c r="I22" s="224">
        <v>3.3690000000000002</v>
      </c>
      <c r="J22" s="204" t="s">
        <v>46</v>
      </c>
      <c r="K22" s="203">
        <v>0.40799999999999997</v>
      </c>
      <c r="L22" s="203">
        <v>2.149</v>
      </c>
      <c r="M22" s="204" t="s">
        <v>46</v>
      </c>
      <c r="N22" s="203">
        <v>0.76</v>
      </c>
    </row>
    <row r="23" spans="1:14" s="161" customFormat="1" ht="14.1" customHeight="1" x14ac:dyDescent="0.2">
      <c r="A23" s="42" t="s">
        <v>41</v>
      </c>
      <c r="B23" s="111">
        <v>14358.396000000001</v>
      </c>
      <c r="C23" s="151" t="s">
        <v>46</v>
      </c>
      <c r="D23" s="111">
        <v>2461.16</v>
      </c>
      <c r="E23" s="111">
        <v>58629.728999999999</v>
      </c>
      <c r="F23" s="151" t="s">
        <v>46</v>
      </c>
      <c r="G23" s="111">
        <v>15542.137000000001</v>
      </c>
      <c r="H23" s="111" t="s">
        <v>96</v>
      </c>
      <c r="I23" s="224">
        <v>5.4279999999999999</v>
      </c>
      <c r="J23" s="204" t="s">
        <v>46</v>
      </c>
      <c r="K23" s="203">
        <v>0.91900000000000004</v>
      </c>
      <c r="L23" s="203">
        <v>2.7530000000000001</v>
      </c>
      <c r="M23" s="204" t="s">
        <v>46</v>
      </c>
      <c r="N23" s="203">
        <v>0.74399999999999999</v>
      </c>
    </row>
    <row r="24" spans="1:14" s="161" customFormat="1" ht="14.1" customHeight="1" x14ac:dyDescent="0.2">
      <c r="A24" s="42" t="s">
        <v>136</v>
      </c>
      <c r="B24" s="111">
        <v>7976.2629999999999</v>
      </c>
      <c r="C24" s="151" t="s">
        <v>46</v>
      </c>
      <c r="D24" s="111">
        <v>961.12</v>
      </c>
      <c r="E24" s="111">
        <v>9614.0820000000003</v>
      </c>
      <c r="F24" s="151" t="s">
        <v>46</v>
      </c>
      <c r="G24" s="111">
        <v>2862.1950000000002</v>
      </c>
      <c r="H24" s="111" t="s">
        <v>96</v>
      </c>
      <c r="I24" s="224">
        <v>3.0150000000000001</v>
      </c>
      <c r="J24" s="204" t="s">
        <v>46</v>
      </c>
      <c r="K24" s="203">
        <v>0.378</v>
      </c>
      <c r="L24" s="203">
        <v>0.45100000000000001</v>
      </c>
      <c r="M24" s="204" t="s">
        <v>46</v>
      </c>
      <c r="N24" s="203">
        <v>0.13800000000000001</v>
      </c>
    </row>
    <row r="25" spans="1:14" s="161" customFormat="1" ht="14.1" customHeight="1" x14ac:dyDescent="0.2">
      <c r="A25" s="42" t="s">
        <v>42</v>
      </c>
      <c r="B25" s="111">
        <v>10808.583000000001</v>
      </c>
      <c r="C25" s="151" t="s">
        <v>46</v>
      </c>
      <c r="D25" s="111">
        <v>1863.355</v>
      </c>
      <c r="E25" s="111">
        <v>67418.906000000003</v>
      </c>
      <c r="F25" s="151" t="s">
        <v>46</v>
      </c>
      <c r="G25" s="111">
        <v>38763.428</v>
      </c>
      <c r="H25" s="111" t="s">
        <v>96</v>
      </c>
      <c r="I25" s="224">
        <v>4.0860000000000003</v>
      </c>
      <c r="J25" s="204" t="s">
        <v>46</v>
      </c>
      <c r="K25" s="203">
        <v>0.70399999999999996</v>
      </c>
      <c r="L25" s="203">
        <v>3.1659999999999999</v>
      </c>
      <c r="M25" s="204" t="s">
        <v>46</v>
      </c>
      <c r="N25" s="203">
        <v>1.778</v>
      </c>
    </row>
    <row r="26" spans="1:14" s="161" customFormat="1" ht="14.1" customHeight="1" x14ac:dyDescent="0.2">
      <c r="A26" s="42" t="s">
        <v>43</v>
      </c>
      <c r="B26" s="111">
        <v>37564.127</v>
      </c>
      <c r="C26" s="151" t="s">
        <v>46</v>
      </c>
      <c r="D26" s="111">
        <v>3159.806</v>
      </c>
      <c r="E26" s="111">
        <v>53151.642999999996</v>
      </c>
      <c r="F26" s="151" t="s">
        <v>46</v>
      </c>
      <c r="G26" s="111">
        <v>11713.324000000001</v>
      </c>
      <c r="H26" s="111" t="s">
        <v>96</v>
      </c>
      <c r="I26" s="224">
        <v>14.201000000000001</v>
      </c>
      <c r="J26" s="204" t="s">
        <v>46</v>
      </c>
      <c r="K26" s="203">
        <v>1.1910000000000001</v>
      </c>
      <c r="L26" s="203">
        <v>2.496</v>
      </c>
      <c r="M26" s="204" t="s">
        <v>46</v>
      </c>
      <c r="N26" s="203">
        <v>0.57099999999999995</v>
      </c>
    </row>
    <row r="27" spans="1:14" s="138" customFormat="1" ht="17.25" customHeight="1" thickBot="1" x14ac:dyDescent="0.25">
      <c r="A27" s="152" t="s">
        <v>1</v>
      </c>
      <c r="B27" s="153">
        <v>264524.77899999998</v>
      </c>
      <c r="C27" s="154" t="s">
        <v>46</v>
      </c>
      <c r="D27" s="153">
        <v>10371.511</v>
      </c>
      <c r="E27" s="153">
        <v>2129662.8709999998</v>
      </c>
      <c r="F27" s="154" t="s">
        <v>46</v>
      </c>
      <c r="G27" s="153">
        <v>145160.576</v>
      </c>
      <c r="H27" s="153" t="s">
        <v>96</v>
      </c>
      <c r="I27" s="110">
        <v>100</v>
      </c>
      <c r="J27" s="187" t="s">
        <v>46</v>
      </c>
      <c r="K27" s="153">
        <v>0</v>
      </c>
      <c r="L27" s="153">
        <v>100</v>
      </c>
      <c r="M27" s="153" t="s">
        <v>46</v>
      </c>
      <c r="N27" s="153">
        <v>0</v>
      </c>
    </row>
    <row r="28" spans="1:14" s="20" customFormat="1" ht="6.75" customHeight="1" x14ac:dyDescent="0.2">
      <c r="C28" s="129"/>
      <c r="D28" s="129"/>
      <c r="E28" s="129"/>
      <c r="F28" s="129"/>
      <c r="G28" s="129"/>
      <c r="H28" s="129"/>
    </row>
    <row r="29" spans="1:14" s="20" customFormat="1" ht="11.25" x14ac:dyDescent="0.2"/>
  </sheetData>
  <mergeCells count="2">
    <mergeCell ref="C4:D4"/>
    <mergeCell ref="F4:G4"/>
  </mergeCells>
  <hyperlinks>
    <hyperlink ref="L1" location="'Tabellförteckning_List of table'!G1" display="Till innehållsförteckning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30"/>
  <sheetViews>
    <sheetView workbookViewId="0">
      <selection activeCell="A46" sqref="A46"/>
    </sheetView>
  </sheetViews>
  <sheetFormatPr defaultRowHeight="12.75" x14ac:dyDescent="0.2"/>
  <cols>
    <col min="1" max="1" width="20.42578125" style="1" customWidth="1"/>
    <col min="2" max="2" width="10.5703125" style="1" bestFit="1" customWidth="1"/>
    <col min="3" max="3" width="2.28515625" style="1" customWidth="1"/>
    <col min="4" max="4" width="7.85546875" style="1" customWidth="1"/>
    <col min="5" max="5" width="11.42578125" style="1" customWidth="1"/>
    <col min="6" max="6" width="2.28515625" style="1" customWidth="1"/>
    <col min="7" max="7" width="7.85546875" style="1" customWidth="1"/>
    <col min="8" max="8" width="1.85546875" style="130" customWidth="1"/>
    <col min="9" max="9" width="7.85546875" style="130" customWidth="1"/>
    <col min="10" max="10" width="2.28515625" style="130" customWidth="1"/>
    <col min="11" max="11" width="7.140625" style="130" bestFit="1" customWidth="1"/>
    <col min="12" max="12" width="9.42578125" style="130" bestFit="1" customWidth="1"/>
    <col min="13" max="13" width="2.28515625" style="130" customWidth="1"/>
    <col min="14" max="14" width="7.140625" style="130" bestFit="1" customWidth="1"/>
    <col min="15" max="16384" width="9.140625" style="1"/>
  </cols>
  <sheetData>
    <row r="1" spans="1:14" s="144" customFormat="1" x14ac:dyDescent="0.2">
      <c r="A1" s="21" t="s">
        <v>396</v>
      </c>
      <c r="L1" s="286" t="s">
        <v>377</v>
      </c>
    </row>
    <row r="2" spans="1:14" s="144" customFormat="1" x14ac:dyDescent="0.2">
      <c r="A2" s="143" t="s">
        <v>430</v>
      </c>
    </row>
    <row r="3" spans="1:14" ht="13.5" thickBot="1" x14ac:dyDescent="0.25"/>
    <row r="4" spans="1:14" s="138" customFormat="1" ht="27" customHeight="1" x14ac:dyDescent="0.2">
      <c r="A4" s="97" t="s">
        <v>25</v>
      </c>
      <c r="B4" s="147" t="s">
        <v>92</v>
      </c>
      <c r="C4" s="317" t="s">
        <v>188</v>
      </c>
      <c r="D4" s="318"/>
      <c r="E4" s="147" t="s">
        <v>93</v>
      </c>
      <c r="F4" s="317" t="s">
        <v>188</v>
      </c>
      <c r="G4" s="318"/>
      <c r="H4" s="147"/>
      <c r="I4" s="147" t="s">
        <v>190</v>
      </c>
      <c r="J4" s="147"/>
      <c r="K4" s="182" t="s">
        <v>188</v>
      </c>
      <c r="L4" s="183" t="s">
        <v>191</v>
      </c>
      <c r="M4" s="147"/>
      <c r="N4" s="182" t="s">
        <v>188</v>
      </c>
    </row>
    <row r="5" spans="1:14" s="138" customFormat="1" ht="27.75" customHeight="1" thickBot="1" x14ac:dyDescent="0.25">
      <c r="A5" s="140" t="s">
        <v>143</v>
      </c>
      <c r="B5" s="137" t="s">
        <v>94</v>
      </c>
      <c r="C5" s="320" t="s">
        <v>187</v>
      </c>
      <c r="D5" s="320"/>
      <c r="E5" s="137" t="s">
        <v>95</v>
      </c>
      <c r="F5" s="320" t="s">
        <v>187</v>
      </c>
      <c r="G5" s="320"/>
      <c r="H5" s="137"/>
      <c r="I5" s="137" t="s">
        <v>192</v>
      </c>
      <c r="J5" s="137"/>
      <c r="K5" s="137" t="s">
        <v>187</v>
      </c>
      <c r="L5" s="137" t="s">
        <v>193</v>
      </c>
      <c r="M5" s="137"/>
      <c r="N5" s="137" t="s">
        <v>187</v>
      </c>
    </row>
    <row r="6" spans="1:14" s="161" customFormat="1" ht="14.1" customHeight="1" x14ac:dyDescent="0.2">
      <c r="A6" s="42" t="s">
        <v>26</v>
      </c>
      <c r="B6" s="111">
        <v>11073.094999999999</v>
      </c>
      <c r="C6" s="151" t="s">
        <v>46</v>
      </c>
      <c r="D6" s="111">
        <v>2570.8420000000001</v>
      </c>
      <c r="E6" s="111">
        <v>199478.03400000001</v>
      </c>
      <c r="F6" s="151" t="s">
        <v>46</v>
      </c>
      <c r="G6" s="111">
        <v>78659.881999999998</v>
      </c>
      <c r="H6" s="111" t="s">
        <v>96</v>
      </c>
      <c r="I6" s="224">
        <v>6.125</v>
      </c>
      <c r="J6" s="204" t="s">
        <v>46</v>
      </c>
      <c r="K6" s="203">
        <v>1.3660000000000001</v>
      </c>
      <c r="L6" s="203">
        <v>15.426</v>
      </c>
      <c r="M6" s="204" t="s">
        <v>46</v>
      </c>
      <c r="N6" s="203">
        <v>5.2460000000000004</v>
      </c>
    </row>
    <row r="7" spans="1:14" s="161" customFormat="1" ht="14.1" customHeight="1" x14ac:dyDescent="0.2">
      <c r="A7" s="42" t="s">
        <v>27</v>
      </c>
      <c r="B7" s="111">
        <v>5496.4650000000001</v>
      </c>
      <c r="C7" s="151" t="s">
        <v>46</v>
      </c>
      <c r="D7" s="111">
        <v>1376.153</v>
      </c>
      <c r="E7" s="111">
        <v>22379.388999999999</v>
      </c>
      <c r="F7" s="151" t="s">
        <v>46</v>
      </c>
      <c r="G7" s="111">
        <v>6611.1289999999999</v>
      </c>
      <c r="H7" s="111" t="s">
        <v>96</v>
      </c>
      <c r="I7" s="224">
        <v>3.04</v>
      </c>
      <c r="J7" s="204" t="s">
        <v>46</v>
      </c>
      <c r="K7" s="203">
        <v>0.754</v>
      </c>
      <c r="L7" s="203">
        <v>1.7310000000000001</v>
      </c>
      <c r="M7" s="204" t="s">
        <v>46</v>
      </c>
      <c r="N7" s="203">
        <v>0.51700000000000002</v>
      </c>
    </row>
    <row r="8" spans="1:14" s="161" customFormat="1" ht="14.1" customHeight="1" x14ac:dyDescent="0.2">
      <c r="A8" s="42" t="s">
        <v>28</v>
      </c>
      <c r="B8" s="111">
        <v>4149.1660000000002</v>
      </c>
      <c r="C8" s="151" t="s">
        <v>46</v>
      </c>
      <c r="D8" s="111">
        <v>966.29</v>
      </c>
      <c r="E8" s="111">
        <v>39412.83</v>
      </c>
      <c r="F8" s="151" t="s">
        <v>46</v>
      </c>
      <c r="G8" s="111">
        <v>17232.949000000001</v>
      </c>
      <c r="H8" s="111" t="s">
        <v>96</v>
      </c>
      <c r="I8" s="224">
        <v>2.2949999999999999</v>
      </c>
      <c r="J8" s="204" t="s">
        <v>46</v>
      </c>
      <c r="K8" s="203">
        <v>0.53600000000000003</v>
      </c>
      <c r="L8" s="203">
        <v>3.048</v>
      </c>
      <c r="M8" s="204" t="s">
        <v>46</v>
      </c>
      <c r="N8" s="203">
        <v>1.333</v>
      </c>
    </row>
    <row r="9" spans="1:14" s="161" customFormat="1" ht="14.1" customHeight="1" x14ac:dyDescent="0.2">
      <c r="A9" s="42" t="s">
        <v>29</v>
      </c>
      <c r="B9" s="111">
        <v>7498.8419999999996</v>
      </c>
      <c r="C9" s="151" t="s">
        <v>46</v>
      </c>
      <c r="D9" s="111">
        <v>1033.404</v>
      </c>
      <c r="E9" s="111">
        <v>49982.714999999997</v>
      </c>
      <c r="F9" s="151" t="s">
        <v>46</v>
      </c>
      <c r="G9" s="111">
        <v>9915.1679999999997</v>
      </c>
      <c r="H9" s="111" t="s">
        <v>96</v>
      </c>
      <c r="I9" s="224">
        <v>4.1479999999999997</v>
      </c>
      <c r="J9" s="204" t="s">
        <v>46</v>
      </c>
      <c r="K9" s="203">
        <v>0.57899999999999996</v>
      </c>
      <c r="L9" s="203">
        <v>3.8650000000000002</v>
      </c>
      <c r="M9" s="204" t="s">
        <v>46</v>
      </c>
      <c r="N9" s="203">
        <v>0.82799999999999996</v>
      </c>
    </row>
    <row r="10" spans="1:14" s="161" customFormat="1" ht="14.1" customHeight="1" x14ac:dyDescent="0.2">
      <c r="A10" s="42" t="s">
        <v>30</v>
      </c>
      <c r="B10" s="111">
        <v>7245.61</v>
      </c>
      <c r="C10" s="151" t="s">
        <v>46</v>
      </c>
      <c r="D10" s="111">
        <v>1162.9459999999999</v>
      </c>
      <c r="E10" s="111">
        <v>90390.978000000003</v>
      </c>
      <c r="F10" s="151" t="s">
        <v>46</v>
      </c>
      <c r="G10" s="111">
        <v>25510.81</v>
      </c>
      <c r="H10" s="111" t="s">
        <v>96</v>
      </c>
      <c r="I10" s="224">
        <v>4.008</v>
      </c>
      <c r="J10" s="204" t="s">
        <v>46</v>
      </c>
      <c r="K10" s="203">
        <v>0.65</v>
      </c>
      <c r="L10" s="203">
        <v>6.99</v>
      </c>
      <c r="M10" s="204" t="s">
        <v>46</v>
      </c>
      <c r="N10" s="203">
        <v>1.966</v>
      </c>
    </row>
    <row r="11" spans="1:14" s="161" customFormat="1" ht="14.1" customHeight="1" x14ac:dyDescent="0.2">
      <c r="A11" s="42" t="s">
        <v>31</v>
      </c>
      <c r="B11" s="111">
        <v>3462.893</v>
      </c>
      <c r="C11" s="151" t="s">
        <v>46</v>
      </c>
      <c r="D11" s="111">
        <v>320.30799999999999</v>
      </c>
      <c r="E11" s="111">
        <v>34189.485999999997</v>
      </c>
      <c r="F11" s="151" t="s">
        <v>46</v>
      </c>
      <c r="G11" s="111">
        <v>11271.387000000001</v>
      </c>
      <c r="H11" s="111" t="s">
        <v>96</v>
      </c>
      <c r="I11" s="224">
        <v>1.915</v>
      </c>
      <c r="J11" s="204" t="s">
        <v>46</v>
      </c>
      <c r="K11" s="203">
        <v>0.192</v>
      </c>
      <c r="L11" s="203">
        <v>2.6440000000000001</v>
      </c>
      <c r="M11" s="204" t="s">
        <v>46</v>
      </c>
      <c r="N11" s="203">
        <v>0.92</v>
      </c>
    </row>
    <row r="12" spans="1:14" s="161" customFormat="1" ht="14.1" customHeight="1" x14ac:dyDescent="0.2">
      <c r="A12" s="42" t="s">
        <v>134</v>
      </c>
      <c r="B12" s="111">
        <v>6810.9409999999998</v>
      </c>
      <c r="C12" s="151" t="s">
        <v>46</v>
      </c>
      <c r="D12" s="111">
        <v>1358.6849999999999</v>
      </c>
      <c r="E12" s="111">
        <v>39951.864000000001</v>
      </c>
      <c r="F12" s="151" t="s">
        <v>46</v>
      </c>
      <c r="G12" s="111">
        <v>18858.774000000001</v>
      </c>
      <c r="H12" s="111" t="s">
        <v>96</v>
      </c>
      <c r="I12" s="224">
        <v>3.7669999999999999</v>
      </c>
      <c r="J12" s="204" t="s">
        <v>46</v>
      </c>
      <c r="K12" s="203">
        <v>0.747</v>
      </c>
      <c r="L12" s="203">
        <v>3.09</v>
      </c>
      <c r="M12" s="204" t="s">
        <v>46</v>
      </c>
      <c r="N12" s="203">
        <v>1.4450000000000001</v>
      </c>
    </row>
    <row r="13" spans="1:14" s="161" customFormat="1" ht="14.1" customHeight="1" x14ac:dyDescent="0.2">
      <c r="A13" s="42" t="s">
        <v>135</v>
      </c>
      <c r="B13" s="111">
        <v>1314.896</v>
      </c>
      <c r="C13" s="151" t="s">
        <v>46</v>
      </c>
      <c r="D13" s="111">
        <v>776.97900000000004</v>
      </c>
      <c r="E13" s="111">
        <v>2820.2869999999998</v>
      </c>
      <c r="F13" s="151" t="s">
        <v>46</v>
      </c>
      <c r="G13" s="111">
        <v>887.84299999999996</v>
      </c>
      <c r="H13" s="111" t="s">
        <v>96</v>
      </c>
      <c r="I13" s="224">
        <v>0.72699999999999998</v>
      </c>
      <c r="J13" s="204" t="s">
        <v>46</v>
      </c>
      <c r="K13" s="203">
        <v>0.42899999999999999</v>
      </c>
      <c r="L13" s="203">
        <v>0.218</v>
      </c>
      <c r="M13" s="204" t="s">
        <v>46</v>
      </c>
      <c r="N13" s="203">
        <v>7.1999999999999995E-2</v>
      </c>
    </row>
    <row r="14" spans="1:14" s="161" customFormat="1" ht="14.1" customHeight="1" x14ac:dyDescent="0.2">
      <c r="A14" s="42" t="s">
        <v>32</v>
      </c>
      <c r="B14" s="111">
        <v>3268.1370000000002</v>
      </c>
      <c r="C14" s="151" t="s">
        <v>46</v>
      </c>
      <c r="D14" s="111">
        <v>1123.3910000000001</v>
      </c>
      <c r="E14" s="111">
        <v>23556.409</v>
      </c>
      <c r="F14" s="151" t="s">
        <v>46</v>
      </c>
      <c r="G14" s="111">
        <v>9999.6440000000002</v>
      </c>
      <c r="H14" s="111" t="s">
        <v>96</v>
      </c>
      <c r="I14" s="224">
        <v>1.8080000000000001</v>
      </c>
      <c r="J14" s="204" t="s">
        <v>46</v>
      </c>
      <c r="K14" s="203">
        <v>0.61799999999999999</v>
      </c>
      <c r="L14" s="203">
        <v>1.8220000000000001</v>
      </c>
      <c r="M14" s="204" t="s">
        <v>46</v>
      </c>
      <c r="N14" s="203">
        <v>0.79</v>
      </c>
    </row>
    <row r="15" spans="1:14" s="161" customFormat="1" ht="14.1" customHeight="1" x14ac:dyDescent="0.2">
      <c r="A15" s="42" t="s">
        <v>33</v>
      </c>
      <c r="B15" s="111">
        <v>21161.319</v>
      </c>
      <c r="C15" s="151" t="s">
        <v>46</v>
      </c>
      <c r="D15" s="111">
        <v>3500.9</v>
      </c>
      <c r="E15" s="111">
        <v>176406.408</v>
      </c>
      <c r="F15" s="151" t="s">
        <v>46</v>
      </c>
      <c r="G15" s="111">
        <v>34698.008999999998</v>
      </c>
      <c r="H15" s="111" t="s">
        <v>96</v>
      </c>
      <c r="I15" s="224">
        <v>11.705</v>
      </c>
      <c r="J15" s="204" t="s">
        <v>46</v>
      </c>
      <c r="K15" s="203">
        <v>1.7749999999999999</v>
      </c>
      <c r="L15" s="203">
        <v>13.641999999999999</v>
      </c>
      <c r="M15" s="204" t="s">
        <v>46</v>
      </c>
      <c r="N15" s="203">
        <v>2.4510000000000001</v>
      </c>
    </row>
    <row r="16" spans="1:14" s="161" customFormat="1" ht="14.1" customHeight="1" x14ac:dyDescent="0.2">
      <c r="A16" s="42" t="s">
        <v>34</v>
      </c>
      <c r="B16" s="111">
        <v>7678.9790000000003</v>
      </c>
      <c r="C16" s="151" t="s">
        <v>46</v>
      </c>
      <c r="D16" s="111">
        <v>2640.7350000000001</v>
      </c>
      <c r="E16" s="111">
        <v>52352.601999999999</v>
      </c>
      <c r="F16" s="151" t="s">
        <v>46</v>
      </c>
      <c r="G16" s="111">
        <v>17141.868999999999</v>
      </c>
      <c r="H16" s="111" t="s">
        <v>96</v>
      </c>
      <c r="I16" s="224">
        <v>4.2469999999999999</v>
      </c>
      <c r="J16" s="204" t="s">
        <v>46</v>
      </c>
      <c r="K16" s="203">
        <v>1.4179999999999999</v>
      </c>
      <c r="L16" s="203">
        <v>4.0490000000000004</v>
      </c>
      <c r="M16" s="204" t="s">
        <v>46</v>
      </c>
      <c r="N16" s="203">
        <v>1.355</v>
      </c>
    </row>
    <row r="17" spans="1:14" s="161" customFormat="1" ht="14.1" customHeight="1" x14ac:dyDescent="0.2">
      <c r="A17" s="42" t="s">
        <v>35</v>
      </c>
      <c r="B17" s="111">
        <v>25924.901000000002</v>
      </c>
      <c r="C17" s="151" t="s">
        <v>46</v>
      </c>
      <c r="D17" s="111">
        <v>4070.7260000000001</v>
      </c>
      <c r="E17" s="111">
        <v>254844.52900000001</v>
      </c>
      <c r="F17" s="151" t="s">
        <v>46</v>
      </c>
      <c r="G17" s="111">
        <v>39087.196000000004</v>
      </c>
      <c r="H17" s="111" t="s">
        <v>96</v>
      </c>
      <c r="I17" s="224">
        <v>14.339</v>
      </c>
      <c r="J17" s="204" t="s">
        <v>46</v>
      </c>
      <c r="K17" s="203">
        <v>2.0459999999999998</v>
      </c>
      <c r="L17" s="203">
        <v>19.707999999999998</v>
      </c>
      <c r="M17" s="204" t="s">
        <v>46</v>
      </c>
      <c r="N17" s="203">
        <v>3.01</v>
      </c>
    </row>
    <row r="18" spans="1:14" s="161" customFormat="1" ht="14.1" customHeight="1" x14ac:dyDescent="0.2">
      <c r="A18" s="42" t="s">
        <v>36</v>
      </c>
      <c r="B18" s="111">
        <v>6114.9759999999997</v>
      </c>
      <c r="C18" s="151" t="s">
        <v>46</v>
      </c>
      <c r="D18" s="111">
        <v>536.79100000000005</v>
      </c>
      <c r="E18" s="111">
        <v>19600.987000000001</v>
      </c>
      <c r="F18" s="151" t="s">
        <v>46</v>
      </c>
      <c r="G18" s="111">
        <v>5371.1469999999999</v>
      </c>
      <c r="H18" s="111" t="s">
        <v>96</v>
      </c>
      <c r="I18" s="224">
        <v>3.3820000000000001</v>
      </c>
      <c r="J18" s="204" t="s">
        <v>46</v>
      </c>
      <c r="K18" s="203">
        <v>0.32900000000000001</v>
      </c>
      <c r="L18" s="203">
        <v>1.516</v>
      </c>
      <c r="M18" s="204" t="s">
        <v>46</v>
      </c>
      <c r="N18" s="203">
        <v>0.44</v>
      </c>
    </row>
    <row r="19" spans="1:14" s="161" customFormat="1" ht="14.1" customHeight="1" x14ac:dyDescent="0.2">
      <c r="A19" s="42" t="s">
        <v>37</v>
      </c>
      <c r="B19" s="111">
        <v>5830.4610000000002</v>
      </c>
      <c r="C19" s="151" t="s">
        <v>46</v>
      </c>
      <c r="D19" s="111">
        <v>976.18100000000004</v>
      </c>
      <c r="E19" s="111">
        <v>47975.951000000001</v>
      </c>
      <c r="F19" s="151" t="s">
        <v>46</v>
      </c>
      <c r="G19" s="111">
        <v>18778.38</v>
      </c>
      <c r="H19" s="111" t="s">
        <v>96</v>
      </c>
      <c r="I19" s="224">
        <v>3.2250000000000001</v>
      </c>
      <c r="J19" s="204" t="s">
        <v>46</v>
      </c>
      <c r="K19" s="203">
        <v>0.54400000000000004</v>
      </c>
      <c r="L19" s="203">
        <v>3.71</v>
      </c>
      <c r="M19" s="204" t="s">
        <v>46</v>
      </c>
      <c r="N19" s="203">
        <v>1.4279999999999999</v>
      </c>
    </row>
    <row r="20" spans="1:14" s="161" customFormat="1" ht="14.1" customHeight="1" x14ac:dyDescent="0.2">
      <c r="A20" s="42" t="s">
        <v>38</v>
      </c>
      <c r="B20" s="111">
        <v>5519.8689999999997</v>
      </c>
      <c r="C20" s="151" t="s">
        <v>46</v>
      </c>
      <c r="D20" s="111">
        <v>2022.0820000000001</v>
      </c>
      <c r="E20" s="111">
        <v>51788.502999999997</v>
      </c>
      <c r="F20" s="151" t="s">
        <v>46</v>
      </c>
      <c r="G20" s="111">
        <v>18679.120999999999</v>
      </c>
      <c r="H20" s="111" t="s">
        <v>96</v>
      </c>
      <c r="I20" s="224">
        <v>3.0529999999999999</v>
      </c>
      <c r="J20" s="204" t="s">
        <v>46</v>
      </c>
      <c r="K20" s="203">
        <v>1.083</v>
      </c>
      <c r="L20" s="203">
        <v>4.0049999999999999</v>
      </c>
      <c r="M20" s="204" t="s">
        <v>46</v>
      </c>
      <c r="N20" s="203">
        <v>1.377</v>
      </c>
    </row>
    <row r="21" spans="1:14" s="161" customFormat="1" ht="14.1" customHeight="1" x14ac:dyDescent="0.2">
      <c r="A21" s="42" t="s">
        <v>39</v>
      </c>
      <c r="B21" s="111">
        <v>9419.8889999999992</v>
      </c>
      <c r="C21" s="151" t="s">
        <v>46</v>
      </c>
      <c r="D21" s="111">
        <v>1232.665</v>
      </c>
      <c r="E21" s="111">
        <v>46578.438999999998</v>
      </c>
      <c r="F21" s="151" t="s">
        <v>46</v>
      </c>
      <c r="G21" s="111">
        <v>15667.138000000001</v>
      </c>
      <c r="H21" s="111" t="s">
        <v>96</v>
      </c>
      <c r="I21" s="224">
        <v>5.21</v>
      </c>
      <c r="J21" s="204" t="s">
        <v>46</v>
      </c>
      <c r="K21" s="203">
        <v>0.67</v>
      </c>
      <c r="L21" s="203">
        <v>3.6019999999999999</v>
      </c>
      <c r="M21" s="204" t="s">
        <v>46</v>
      </c>
      <c r="N21" s="203">
        <v>1.1579999999999999</v>
      </c>
    </row>
    <row r="22" spans="1:14" s="161" customFormat="1" ht="14.1" customHeight="1" x14ac:dyDescent="0.2">
      <c r="A22" s="42" t="s">
        <v>40</v>
      </c>
      <c r="B22" s="111">
        <v>7469.1819999999998</v>
      </c>
      <c r="C22" s="151" t="s">
        <v>46</v>
      </c>
      <c r="D22" s="111">
        <v>528.64200000000005</v>
      </c>
      <c r="E22" s="111">
        <v>25860.674999999999</v>
      </c>
      <c r="F22" s="151" t="s">
        <v>46</v>
      </c>
      <c r="G22" s="111">
        <v>11915.536</v>
      </c>
      <c r="H22" s="111" t="s">
        <v>96</v>
      </c>
      <c r="I22" s="224">
        <v>4.1310000000000002</v>
      </c>
      <c r="J22" s="204" t="s">
        <v>46</v>
      </c>
      <c r="K22" s="203">
        <v>0.34499999999999997</v>
      </c>
      <c r="L22" s="203">
        <v>2</v>
      </c>
      <c r="M22" s="204" t="s">
        <v>46</v>
      </c>
      <c r="N22" s="203">
        <v>0.93</v>
      </c>
    </row>
    <row r="23" spans="1:14" s="161" customFormat="1" ht="14.1" customHeight="1" x14ac:dyDescent="0.2">
      <c r="A23" s="42" t="s">
        <v>41</v>
      </c>
      <c r="B23" s="111">
        <v>11295.998</v>
      </c>
      <c r="C23" s="151" t="s">
        <v>46</v>
      </c>
      <c r="D23" s="111">
        <v>1534.057</v>
      </c>
      <c r="E23" s="111">
        <v>33664.963000000003</v>
      </c>
      <c r="F23" s="151" t="s">
        <v>46</v>
      </c>
      <c r="G23" s="111">
        <v>9251.1560000000009</v>
      </c>
      <c r="H23" s="111" t="s">
        <v>96</v>
      </c>
      <c r="I23" s="224">
        <v>6.2480000000000002</v>
      </c>
      <c r="J23" s="204" t="s">
        <v>46</v>
      </c>
      <c r="K23" s="203">
        <v>0.85199999999999998</v>
      </c>
      <c r="L23" s="203">
        <v>2.6030000000000002</v>
      </c>
      <c r="M23" s="204" t="s">
        <v>46</v>
      </c>
      <c r="N23" s="203">
        <v>0.746</v>
      </c>
    </row>
    <row r="24" spans="1:14" s="161" customFormat="1" ht="14.1" customHeight="1" x14ac:dyDescent="0.2">
      <c r="A24" s="42" t="s">
        <v>136</v>
      </c>
      <c r="B24" s="111">
        <v>7557.5219999999999</v>
      </c>
      <c r="C24" s="151" t="s">
        <v>46</v>
      </c>
      <c r="D24" s="111">
        <v>912.51300000000003</v>
      </c>
      <c r="E24" s="111">
        <v>7647.5039999999999</v>
      </c>
      <c r="F24" s="151" t="s">
        <v>46</v>
      </c>
      <c r="G24" s="111">
        <v>2184.0360000000001</v>
      </c>
      <c r="H24" s="111" t="s">
        <v>96</v>
      </c>
      <c r="I24" s="224">
        <v>4.18</v>
      </c>
      <c r="J24" s="204" t="s">
        <v>46</v>
      </c>
      <c r="K24" s="203">
        <v>0.53</v>
      </c>
      <c r="L24" s="203">
        <v>0.59099999999999997</v>
      </c>
      <c r="M24" s="204" t="s">
        <v>46</v>
      </c>
      <c r="N24" s="203">
        <v>0.17799999999999999</v>
      </c>
    </row>
    <row r="25" spans="1:14" s="161" customFormat="1" ht="14.1" customHeight="1" x14ac:dyDescent="0.2">
      <c r="A25" s="42" t="s">
        <v>42</v>
      </c>
      <c r="B25" s="111">
        <v>9309.1460000000006</v>
      </c>
      <c r="C25" s="151" t="s">
        <v>46</v>
      </c>
      <c r="D25" s="111">
        <v>1502.616</v>
      </c>
      <c r="E25" s="111">
        <v>45613.722999999998</v>
      </c>
      <c r="F25" s="151" t="s">
        <v>46</v>
      </c>
      <c r="G25" s="111">
        <v>34902.629000000001</v>
      </c>
      <c r="H25" s="111" t="s">
        <v>96</v>
      </c>
      <c r="I25" s="224">
        <v>5.149</v>
      </c>
      <c r="J25" s="204" t="s">
        <v>46</v>
      </c>
      <c r="K25" s="203">
        <v>0.83499999999999996</v>
      </c>
      <c r="L25" s="203">
        <v>3.5270000000000001</v>
      </c>
      <c r="M25" s="204" t="s">
        <v>46</v>
      </c>
      <c r="N25" s="203">
        <v>2.625</v>
      </c>
    </row>
    <row r="26" spans="1:14" s="161" customFormat="1" ht="14.1" customHeight="1" x14ac:dyDescent="0.2">
      <c r="A26" s="42" t="s">
        <v>43</v>
      </c>
      <c r="B26" s="111">
        <v>13191.677</v>
      </c>
      <c r="C26" s="151" t="s">
        <v>46</v>
      </c>
      <c r="D26" s="111">
        <v>3016.3220000000001</v>
      </c>
      <c r="E26" s="111">
        <v>28603.056</v>
      </c>
      <c r="F26" s="151" t="s">
        <v>46</v>
      </c>
      <c r="G26" s="111">
        <v>10122.022999999999</v>
      </c>
      <c r="H26" s="111" t="s">
        <v>96</v>
      </c>
      <c r="I26" s="224">
        <v>7.2969999999999997</v>
      </c>
      <c r="J26" s="204" t="s">
        <v>46</v>
      </c>
      <c r="K26" s="203">
        <v>1.5920000000000001</v>
      </c>
      <c r="L26" s="203">
        <v>2.2120000000000002</v>
      </c>
      <c r="M26" s="204" t="s">
        <v>46</v>
      </c>
      <c r="N26" s="203">
        <v>0.79700000000000004</v>
      </c>
    </row>
    <row r="27" spans="1:14" s="138" customFormat="1" ht="17.25" customHeight="1" thickBot="1" x14ac:dyDescent="0.25">
      <c r="A27" s="152" t="s">
        <v>1</v>
      </c>
      <c r="B27" s="153">
        <v>180793.96299999999</v>
      </c>
      <c r="C27" s="154" t="s">
        <v>46</v>
      </c>
      <c r="D27" s="153">
        <v>8251.6659999999993</v>
      </c>
      <c r="E27" s="153">
        <v>1293099.331</v>
      </c>
      <c r="F27" s="154" t="s">
        <v>46</v>
      </c>
      <c r="G27" s="153">
        <v>122558.798</v>
      </c>
      <c r="H27" s="153" t="s">
        <v>96</v>
      </c>
      <c r="I27" s="153">
        <v>100</v>
      </c>
      <c r="J27" s="153" t="s">
        <v>46</v>
      </c>
      <c r="K27" s="153">
        <v>0</v>
      </c>
      <c r="L27" s="153">
        <v>100</v>
      </c>
      <c r="M27" s="153" t="s">
        <v>46</v>
      </c>
      <c r="N27" s="153">
        <v>0</v>
      </c>
    </row>
    <row r="28" spans="1:14" s="20" customFormat="1" ht="6.75" customHeight="1" x14ac:dyDescent="0.2">
      <c r="C28" s="129"/>
      <c r="D28" s="129"/>
      <c r="E28" s="129"/>
      <c r="F28" s="129"/>
      <c r="G28" s="129"/>
      <c r="H28" s="129"/>
    </row>
    <row r="29" spans="1:14" s="20" customFormat="1" ht="11.25" x14ac:dyDescent="0.2"/>
    <row r="30" spans="1:14" s="20" customFormat="1" ht="11.25" x14ac:dyDescent="0.2">
      <c r="B30" s="223"/>
      <c r="C30" s="223"/>
      <c r="D30" s="223"/>
      <c r="E30" s="223"/>
    </row>
  </sheetData>
  <mergeCells count="4">
    <mergeCell ref="C4:D4"/>
    <mergeCell ref="F4:G4"/>
    <mergeCell ref="C5:D5"/>
    <mergeCell ref="F5:G5"/>
  </mergeCells>
  <hyperlinks>
    <hyperlink ref="L1" location="'Tabellförteckning_List of table'!G1" display="Till innehållsförteckning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30"/>
  <sheetViews>
    <sheetView topLeftCell="A16" workbookViewId="0">
      <selection activeCell="B44" sqref="B44"/>
    </sheetView>
  </sheetViews>
  <sheetFormatPr defaultRowHeight="12.75" x14ac:dyDescent="0.2"/>
  <cols>
    <col min="1" max="1" width="20.42578125" style="1" customWidth="1"/>
    <col min="2" max="2" width="10.5703125" style="1" bestFit="1" customWidth="1"/>
    <col min="3" max="3" width="2.28515625" style="1" customWidth="1"/>
    <col min="4" max="4" width="7.85546875" style="1" customWidth="1"/>
    <col min="5" max="5" width="11.42578125" style="1" customWidth="1"/>
    <col min="6" max="6" width="2.28515625" style="1" customWidth="1"/>
    <col min="7" max="7" width="7.85546875" style="1" customWidth="1"/>
    <col min="8" max="8" width="1.85546875" style="130" customWidth="1"/>
    <col min="9" max="9" width="7.28515625" style="130" customWidth="1"/>
    <col min="10" max="10" width="2.28515625" style="130" customWidth="1"/>
    <col min="11" max="11" width="7.140625" style="130" bestFit="1" customWidth="1"/>
    <col min="12" max="12" width="9" style="130" customWidth="1"/>
    <col min="13" max="13" width="2.28515625" style="130" customWidth="1"/>
    <col min="14" max="14" width="7.140625" style="130" bestFit="1" customWidth="1"/>
    <col min="15" max="16384" width="9.140625" style="1"/>
  </cols>
  <sheetData>
    <row r="1" spans="1:14" s="144" customFormat="1" x14ac:dyDescent="0.2">
      <c r="A1" s="21" t="s">
        <v>399</v>
      </c>
      <c r="L1" s="286" t="s">
        <v>377</v>
      </c>
    </row>
    <row r="2" spans="1:14" s="144" customFormat="1" x14ac:dyDescent="0.2">
      <c r="A2" s="143" t="s">
        <v>398</v>
      </c>
    </row>
    <row r="3" spans="1:14" ht="13.5" thickBot="1" x14ac:dyDescent="0.25"/>
    <row r="4" spans="1:14" s="138" customFormat="1" ht="27" customHeight="1" x14ac:dyDescent="0.2">
      <c r="A4" s="97" t="s">
        <v>25</v>
      </c>
      <c r="B4" s="147" t="s">
        <v>92</v>
      </c>
      <c r="C4" s="317" t="s">
        <v>188</v>
      </c>
      <c r="D4" s="318"/>
      <c r="E4" s="147" t="s">
        <v>93</v>
      </c>
      <c r="F4" s="317" t="s">
        <v>188</v>
      </c>
      <c r="G4" s="318"/>
      <c r="H4" s="147"/>
      <c r="I4" s="147" t="s">
        <v>190</v>
      </c>
      <c r="J4" s="147"/>
      <c r="K4" s="182" t="s">
        <v>188</v>
      </c>
      <c r="L4" s="183" t="s">
        <v>191</v>
      </c>
      <c r="M4" s="147"/>
      <c r="N4" s="182" t="s">
        <v>188</v>
      </c>
    </row>
    <row r="5" spans="1:14" s="138" customFormat="1" ht="27.75" customHeight="1" thickBot="1" x14ac:dyDescent="0.25">
      <c r="A5" s="140" t="s">
        <v>143</v>
      </c>
      <c r="B5" s="137" t="s">
        <v>94</v>
      </c>
      <c r="C5" s="320" t="s">
        <v>187</v>
      </c>
      <c r="D5" s="320"/>
      <c r="E5" s="137" t="s">
        <v>95</v>
      </c>
      <c r="F5" s="320" t="s">
        <v>187</v>
      </c>
      <c r="G5" s="320"/>
      <c r="H5" s="137"/>
      <c r="I5" s="137" t="s">
        <v>192</v>
      </c>
      <c r="J5" s="137"/>
      <c r="K5" s="137" t="s">
        <v>187</v>
      </c>
      <c r="L5" s="137" t="s">
        <v>193</v>
      </c>
      <c r="M5" s="137"/>
      <c r="N5" s="137" t="s">
        <v>187</v>
      </c>
    </row>
    <row r="6" spans="1:14" s="161" customFormat="1" ht="14.1" customHeight="1" x14ac:dyDescent="0.2">
      <c r="A6" s="42" t="s">
        <v>26</v>
      </c>
      <c r="B6" s="111">
        <v>2399.8119999999999</v>
      </c>
      <c r="C6" s="151" t="s">
        <v>46</v>
      </c>
      <c r="D6" s="111">
        <v>771.495</v>
      </c>
      <c r="E6" s="111">
        <v>82932.554000000004</v>
      </c>
      <c r="F6" s="151" t="s">
        <v>46</v>
      </c>
      <c r="G6" s="111">
        <v>26656.397000000001</v>
      </c>
      <c r="H6" s="111" t="s">
        <v>96</v>
      </c>
      <c r="I6" s="224">
        <v>2.8660000000000001</v>
      </c>
      <c r="J6" s="204" t="s">
        <v>46</v>
      </c>
      <c r="K6" s="203">
        <v>0.91900000000000004</v>
      </c>
      <c r="L6" s="203">
        <v>9.9130000000000003</v>
      </c>
      <c r="M6" s="204" t="s">
        <v>46</v>
      </c>
      <c r="N6" s="203">
        <v>2.9870000000000001</v>
      </c>
    </row>
    <row r="7" spans="1:14" s="161" customFormat="1" ht="14.1" customHeight="1" x14ac:dyDescent="0.2">
      <c r="A7" s="42" t="s">
        <v>27</v>
      </c>
      <c r="B7" s="111">
        <v>672.529</v>
      </c>
      <c r="C7" s="151" t="s">
        <v>46</v>
      </c>
      <c r="D7" s="111">
        <v>579.447</v>
      </c>
      <c r="E7" s="111">
        <v>15056.522000000001</v>
      </c>
      <c r="F7" s="151" t="s">
        <v>46</v>
      </c>
      <c r="G7" s="111">
        <v>7187.5439999999999</v>
      </c>
      <c r="H7" s="111" t="s">
        <v>96</v>
      </c>
      <c r="I7" s="224">
        <v>0.80300000000000005</v>
      </c>
      <c r="J7" s="204" t="s">
        <v>46</v>
      </c>
      <c r="K7" s="203">
        <v>0.69299999999999995</v>
      </c>
      <c r="L7" s="203">
        <v>1.8</v>
      </c>
      <c r="M7" s="204" t="s">
        <v>46</v>
      </c>
      <c r="N7" s="203">
        <v>0.86799999999999999</v>
      </c>
    </row>
    <row r="8" spans="1:14" s="161" customFormat="1" ht="14.1" customHeight="1" x14ac:dyDescent="0.2">
      <c r="A8" s="42" t="s">
        <v>28</v>
      </c>
      <c r="B8" s="111">
        <v>1099.183</v>
      </c>
      <c r="C8" s="151" t="s">
        <v>46</v>
      </c>
      <c r="D8" s="111">
        <v>544.125</v>
      </c>
      <c r="E8" s="111">
        <v>24506.446</v>
      </c>
      <c r="F8" s="151" t="s">
        <v>46</v>
      </c>
      <c r="G8" s="111">
        <v>11653.843999999999</v>
      </c>
      <c r="H8" s="111" t="s">
        <v>96</v>
      </c>
      <c r="I8" s="224">
        <v>1.3129999999999999</v>
      </c>
      <c r="J8" s="204" t="s">
        <v>46</v>
      </c>
      <c r="K8" s="203">
        <v>0.65</v>
      </c>
      <c r="L8" s="203">
        <v>2.9289999999999998</v>
      </c>
      <c r="M8" s="204" t="s">
        <v>46</v>
      </c>
      <c r="N8" s="203">
        <v>1.379</v>
      </c>
    </row>
    <row r="9" spans="1:14" s="161" customFormat="1" ht="14.1" customHeight="1" x14ac:dyDescent="0.2">
      <c r="A9" s="42" t="s">
        <v>29</v>
      </c>
      <c r="B9" s="111">
        <v>2151.0390000000002</v>
      </c>
      <c r="C9" s="151" t="s">
        <v>46</v>
      </c>
      <c r="D9" s="111">
        <v>700.52</v>
      </c>
      <c r="E9" s="111">
        <v>31318.973999999998</v>
      </c>
      <c r="F9" s="151" t="s">
        <v>46</v>
      </c>
      <c r="G9" s="111">
        <v>8961.2610000000004</v>
      </c>
      <c r="H9" s="111" t="s">
        <v>96</v>
      </c>
      <c r="I9" s="224">
        <v>2.569</v>
      </c>
      <c r="J9" s="204" t="s">
        <v>46</v>
      </c>
      <c r="K9" s="203">
        <v>0.84299999999999997</v>
      </c>
      <c r="L9" s="203">
        <v>3.7440000000000002</v>
      </c>
      <c r="M9" s="204" t="s">
        <v>46</v>
      </c>
      <c r="N9" s="203">
        <v>1.087</v>
      </c>
    </row>
    <row r="10" spans="1:14" s="161" customFormat="1" ht="14.1" customHeight="1" x14ac:dyDescent="0.2">
      <c r="A10" s="42" t="s">
        <v>30</v>
      </c>
      <c r="B10" s="111">
        <v>1181.0740000000001</v>
      </c>
      <c r="C10" s="151" t="s">
        <v>46</v>
      </c>
      <c r="D10" s="111">
        <v>347.54300000000001</v>
      </c>
      <c r="E10" s="111">
        <v>32983.981</v>
      </c>
      <c r="F10" s="151" t="s">
        <v>46</v>
      </c>
      <c r="G10" s="111">
        <v>8772.7569999999996</v>
      </c>
      <c r="H10" s="111" t="s">
        <v>96</v>
      </c>
      <c r="I10" s="224">
        <v>1.411</v>
      </c>
      <c r="J10" s="204" t="s">
        <v>46</v>
      </c>
      <c r="K10" s="203">
        <v>0.42099999999999999</v>
      </c>
      <c r="L10" s="203">
        <v>3.9430000000000001</v>
      </c>
      <c r="M10" s="204" t="s">
        <v>46</v>
      </c>
      <c r="N10" s="203">
        <v>1.0649999999999999</v>
      </c>
    </row>
    <row r="11" spans="1:14" s="161" customFormat="1" ht="14.1" customHeight="1" x14ac:dyDescent="0.2">
      <c r="A11" s="42" t="s">
        <v>31</v>
      </c>
      <c r="B11" s="111">
        <v>381.12400000000002</v>
      </c>
      <c r="C11" s="151" t="s">
        <v>46</v>
      </c>
      <c r="D11" s="111">
        <v>146.51</v>
      </c>
      <c r="E11" s="111">
        <v>13999.696</v>
      </c>
      <c r="F11" s="151" t="s">
        <v>46</v>
      </c>
      <c r="G11" s="111">
        <v>4651.4970000000003</v>
      </c>
      <c r="H11" s="111" t="s">
        <v>96</v>
      </c>
      <c r="I11" s="224">
        <v>0.45500000000000002</v>
      </c>
      <c r="J11" s="204" t="s">
        <v>46</v>
      </c>
      <c r="K11" s="203">
        <v>0.17699999999999999</v>
      </c>
      <c r="L11" s="203">
        <v>1.673</v>
      </c>
      <c r="M11" s="204" t="s">
        <v>46</v>
      </c>
      <c r="N11" s="203">
        <v>0.57199999999999995</v>
      </c>
    </row>
    <row r="12" spans="1:14" s="161" customFormat="1" ht="14.1" customHeight="1" x14ac:dyDescent="0.2">
      <c r="A12" s="42" t="s">
        <v>134</v>
      </c>
      <c r="B12" s="111">
        <v>2751.694</v>
      </c>
      <c r="C12" s="151" t="s">
        <v>46</v>
      </c>
      <c r="D12" s="111">
        <v>1489.7360000000001</v>
      </c>
      <c r="E12" s="111">
        <v>35799.082999999999</v>
      </c>
      <c r="F12" s="151" t="s">
        <v>46</v>
      </c>
      <c r="G12" s="111">
        <v>13520.496999999999</v>
      </c>
      <c r="H12" s="111" t="s">
        <v>96</v>
      </c>
      <c r="I12" s="224">
        <v>3.286</v>
      </c>
      <c r="J12" s="204" t="s">
        <v>46</v>
      </c>
      <c r="K12" s="203">
        <v>1.7569999999999999</v>
      </c>
      <c r="L12" s="203">
        <v>4.2789999999999999</v>
      </c>
      <c r="M12" s="204" t="s">
        <v>46</v>
      </c>
      <c r="N12" s="203">
        <v>1.633</v>
      </c>
    </row>
    <row r="13" spans="1:14" s="161" customFormat="1" ht="14.1" customHeight="1" x14ac:dyDescent="0.2">
      <c r="A13" s="42" t="s">
        <v>135</v>
      </c>
      <c r="B13" s="111">
        <v>2644.82</v>
      </c>
      <c r="C13" s="151" t="s">
        <v>46</v>
      </c>
      <c r="D13" s="111">
        <v>2804.1779999999999</v>
      </c>
      <c r="E13" s="111">
        <v>972.96400000000006</v>
      </c>
      <c r="F13" s="151" t="s">
        <v>46</v>
      </c>
      <c r="G13" s="111">
        <v>943.42399999999998</v>
      </c>
      <c r="H13" s="111" t="s">
        <v>96</v>
      </c>
      <c r="I13" s="224">
        <v>3.1589999999999998</v>
      </c>
      <c r="J13" s="204" t="s">
        <v>46</v>
      </c>
      <c r="K13" s="203">
        <v>3.2530000000000001</v>
      </c>
      <c r="L13" s="203">
        <v>0.11600000000000001</v>
      </c>
      <c r="M13" s="204" t="s">
        <v>46</v>
      </c>
      <c r="N13" s="203">
        <v>0.113</v>
      </c>
    </row>
    <row r="14" spans="1:14" s="161" customFormat="1" ht="14.1" customHeight="1" x14ac:dyDescent="0.2">
      <c r="A14" s="42" t="s">
        <v>32</v>
      </c>
      <c r="B14" s="111">
        <v>1703.837</v>
      </c>
      <c r="C14" s="151" t="s">
        <v>46</v>
      </c>
      <c r="D14" s="111">
        <v>575.63699999999994</v>
      </c>
      <c r="E14" s="111">
        <v>16805.774000000001</v>
      </c>
      <c r="F14" s="151" t="s">
        <v>46</v>
      </c>
      <c r="G14" s="111">
        <v>5626.509</v>
      </c>
      <c r="H14" s="111" t="s">
        <v>96</v>
      </c>
      <c r="I14" s="224">
        <v>2.0350000000000001</v>
      </c>
      <c r="J14" s="204" t="s">
        <v>46</v>
      </c>
      <c r="K14" s="203">
        <v>0.69099999999999995</v>
      </c>
      <c r="L14" s="203">
        <v>2.0089999999999999</v>
      </c>
      <c r="M14" s="204" t="s">
        <v>46</v>
      </c>
      <c r="N14" s="203">
        <v>0.68500000000000005</v>
      </c>
    </row>
    <row r="15" spans="1:14" s="161" customFormat="1" ht="14.1" customHeight="1" x14ac:dyDescent="0.2">
      <c r="A15" s="42" t="s">
        <v>33</v>
      </c>
      <c r="B15" s="111">
        <v>5411.3010000000004</v>
      </c>
      <c r="C15" s="151" t="s">
        <v>46</v>
      </c>
      <c r="D15" s="111">
        <v>1690.883</v>
      </c>
      <c r="E15" s="111">
        <v>103733.32799999999</v>
      </c>
      <c r="F15" s="151" t="s">
        <v>46</v>
      </c>
      <c r="G15" s="111">
        <v>19063.477999999999</v>
      </c>
      <c r="H15" s="111" t="s">
        <v>96</v>
      </c>
      <c r="I15" s="224">
        <v>6.4630000000000001</v>
      </c>
      <c r="J15" s="204" t="s">
        <v>46</v>
      </c>
      <c r="K15" s="203">
        <v>1.9419999999999999</v>
      </c>
      <c r="L15" s="203">
        <v>12.4</v>
      </c>
      <c r="M15" s="204" t="s">
        <v>46</v>
      </c>
      <c r="N15" s="203">
        <v>2.2629999999999999</v>
      </c>
    </row>
    <row r="16" spans="1:14" s="161" customFormat="1" ht="14.1" customHeight="1" x14ac:dyDescent="0.2">
      <c r="A16" s="42" t="s">
        <v>34</v>
      </c>
      <c r="B16" s="111">
        <v>1913.049</v>
      </c>
      <c r="C16" s="151" t="s">
        <v>46</v>
      </c>
      <c r="D16" s="111">
        <v>1187.6469999999999</v>
      </c>
      <c r="E16" s="111">
        <v>20528.667000000001</v>
      </c>
      <c r="F16" s="151" t="s">
        <v>46</v>
      </c>
      <c r="G16" s="111">
        <v>12465.303</v>
      </c>
      <c r="H16" s="111" t="s">
        <v>96</v>
      </c>
      <c r="I16" s="224">
        <v>2.2850000000000001</v>
      </c>
      <c r="J16" s="204" t="s">
        <v>46</v>
      </c>
      <c r="K16" s="203">
        <v>1.3979999999999999</v>
      </c>
      <c r="L16" s="203">
        <v>2.4540000000000002</v>
      </c>
      <c r="M16" s="204" t="s">
        <v>46</v>
      </c>
      <c r="N16" s="203">
        <v>1.48</v>
      </c>
    </row>
    <row r="17" spans="1:14" s="161" customFormat="1" ht="14.1" customHeight="1" x14ac:dyDescent="0.2">
      <c r="A17" s="42" t="s">
        <v>35</v>
      </c>
      <c r="B17" s="111">
        <v>20268.242999999999</v>
      </c>
      <c r="C17" s="151" t="s">
        <v>46</v>
      </c>
      <c r="D17" s="111">
        <v>1309.492</v>
      </c>
      <c r="E17" s="111">
        <v>236983.72200000001</v>
      </c>
      <c r="F17" s="151" t="s">
        <v>46</v>
      </c>
      <c r="G17" s="111">
        <v>39229.718000000001</v>
      </c>
      <c r="H17" s="111" t="s">
        <v>96</v>
      </c>
      <c r="I17" s="224">
        <v>24.206</v>
      </c>
      <c r="J17" s="204" t="s">
        <v>46</v>
      </c>
      <c r="K17" s="203">
        <v>1.929</v>
      </c>
      <c r="L17" s="203">
        <v>28.327999999999999</v>
      </c>
      <c r="M17" s="204" t="s">
        <v>46</v>
      </c>
      <c r="N17" s="203">
        <v>3.875</v>
      </c>
    </row>
    <row r="18" spans="1:14" s="161" customFormat="1" ht="14.1" customHeight="1" x14ac:dyDescent="0.2">
      <c r="A18" s="42" t="s">
        <v>36</v>
      </c>
      <c r="B18" s="111">
        <v>2654.3589999999999</v>
      </c>
      <c r="C18" s="151" t="s">
        <v>46</v>
      </c>
      <c r="D18" s="111">
        <v>917.36199999999997</v>
      </c>
      <c r="E18" s="111">
        <v>28467.313999999998</v>
      </c>
      <c r="F18" s="151" t="s">
        <v>46</v>
      </c>
      <c r="G18" s="111">
        <v>8350.3439999999991</v>
      </c>
      <c r="H18" s="111" t="s">
        <v>96</v>
      </c>
      <c r="I18" s="224">
        <v>3.17</v>
      </c>
      <c r="J18" s="204" t="s">
        <v>46</v>
      </c>
      <c r="K18" s="203">
        <v>1.095</v>
      </c>
      <c r="L18" s="203">
        <v>3.403</v>
      </c>
      <c r="M18" s="204" t="s">
        <v>46</v>
      </c>
      <c r="N18" s="203">
        <v>1.014</v>
      </c>
    </row>
    <row r="19" spans="1:14" s="161" customFormat="1" ht="14.1" customHeight="1" x14ac:dyDescent="0.2">
      <c r="A19" s="42" t="s">
        <v>37</v>
      </c>
      <c r="B19" s="111">
        <v>1550.86</v>
      </c>
      <c r="C19" s="151" t="s">
        <v>46</v>
      </c>
      <c r="D19" s="111">
        <v>608.46400000000006</v>
      </c>
      <c r="E19" s="111">
        <v>32836.82</v>
      </c>
      <c r="F19" s="151" t="s">
        <v>46</v>
      </c>
      <c r="G19" s="111">
        <v>13247.043</v>
      </c>
      <c r="H19" s="111" t="s">
        <v>96</v>
      </c>
      <c r="I19" s="224">
        <v>1.8520000000000001</v>
      </c>
      <c r="J19" s="204" t="s">
        <v>46</v>
      </c>
      <c r="K19" s="203">
        <v>0.73099999999999998</v>
      </c>
      <c r="L19" s="203">
        <v>3.9249999999999998</v>
      </c>
      <c r="M19" s="204" t="s">
        <v>46</v>
      </c>
      <c r="N19" s="203">
        <v>1.56</v>
      </c>
    </row>
    <row r="20" spans="1:14" s="161" customFormat="1" ht="14.1" customHeight="1" x14ac:dyDescent="0.2">
      <c r="A20" s="42" t="s">
        <v>38</v>
      </c>
      <c r="B20" s="111">
        <v>1988.21</v>
      </c>
      <c r="C20" s="151" t="s">
        <v>46</v>
      </c>
      <c r="D20" s="111">
        <v>2640.32</v>
      </c>
      <c r="E20" s="111">
        <v>33637.281999999999</v>
      </c>
      <c r="F20" s="151" t="s">
        <v>46</v>
      </c>
      <c r="G20" s="111">
        <v>17412.759999999998</v>
      </c>
      <c r="H20" s="111" t="s">
        <v>96</v>
      </c>
      <c r="I20" s="224">
        <v>2.375</v>
      </c>
      <c r="J20" s="204" t="s">
        <v>46</v>
      </c>
      <c r="K20" s="203">
        <v>3.085</v>
      </c>
      <c r="L20" s="203">
        <v>4.0209999999999999</v>
      </c>
      <c r="M20" s="204" t="s">
        <v>46</v>
      </c>
      <c r="N20" s="203">
        <v>2.2749999999999999</v>
      </c>
    </row>
    <row r="21" spans="1:14" s="161" customFormat="1" ht="14.1" customHeight="1" x14ac:dyDescent="0.2">
      <c r="A21" s="42" t="s">
        <v>39</v>
      </c>
      <c r="B21" s="111">
        <v>4164.3100000000004</v>
      </c>
      <c r="C21" s="151" t="s">
        <v>46</v>
      </c>
      <c r="D21" s="111">
        <v>1804.732</v>
      </c>
      <c r="E21" s="111">
        <v>32805.904999999999</v>
      </c>
      <c r="F21" s="151" t="s">
        <v>46</v>
      </c>
      <c r="G21" s="111">
        <v>12364.755999999999</v>
      </c>
      <c r="H21" s="111" t="s">
        <v>96</v>
      </c>
      <c r="I21" s="224">
        <v>4.9729999999999999</v>
      </c>
      <c r="J21" s="204" t="s">
        <v>46</v>
      </c>
      <c r="K21" s="203">
        <v>2.0920000000000001</v>
      </c>
      <c r="L21" s="203">
        <v>3.9220000000000002</v>
      </c>
      <c r="M21" s="204" t="s">
        <v>46</v>
      </c>
      <c r="N21" s="203">
        <v>1.466</v>
      </c>
    </row>
    <row r="22" spans="1:14" s="161" customFormat="1" ht="14.1" customHeight="1" x14ac:dyDescent="0.2">
      <c r="A22" s="42" t="s">
        <v>40</v>
      </c>
      <c r="B22" s="111">
        <v>1442.346</v>
      </c>
      <c r="C22" s="151" t="s">
        <v>46</v>
      </c>
      <c r="D22" s="111">
        <v>739.87800000000004</v>
      </c>
      <c r="E22" s="111">
        <v>19909.392</v>
      </c>
      <c r="F22" s="151" t="s">
        <v>46</v>
      </c>
      <c r="G22" s="111">
        <v>8862.5869999999995</v>
      </c>
      <c r="H22" s="111" t="s">
        <v>96</v>
      </c>
      <c r="I22" s="224">
        <v>1.7230000000000001</v>
      </c>
      <c r="J22" s="204" t="s">
        <v>46</v>
      </c>
      <c r="K22" s="203">
        <v>0.88100000000000001</v>
      </c>
      <c r="L22" s="203">
        <v>2.38</v>
      </c>
      <c r="M22" s="204" t="s">
        <v>46</v>
      </c>
      <c r="N22" s="203">
        <v>1.0609999999999999</v>
      </c>
    </row>
    <row r="23" spans="1:14" s="161" customFormat="1" ht="14.1" customHeight="1" x14ac:dyDescent="0.2">
      <c r="A23" s="42" t="s">
        <v>41</v>
      </c>
      <c r="B23" s="111">
        <v>3062.3980000000001</v>
      </c>
      <c r="C23" s="151" t="s">
        <v>46</v>
      </c>
      <c r="D23" s="111">
        <v>1192.31</v>
      </c>
      <c r="E23" s="111">
        <v>24964.766</v>
      </c>
      <c r="F23" s="151" t="s">
        <v>46</v>
      </c>
      <c r="G23" s="111">
        <v>8574.7000000000007</v>
      </c>
      <c r="H23" s="111" t="s">
        <v>96</v>
      </c>
      <c r="I23" s="224">
        <v>3.657</v>
      </c>
      <c r="J23" s="204" t="s">
        <v>46</v>
      </c>
      <c r="K23" s="203">
        <v>1.411</v>
      </c>
      <c r="L23" s="203">
        <v>2.984</v>
      </c>
      <c r="M23" s="204" t="s">
        <v>46</v>
      </c>
      <c r="N23" s="203">
        <v>1.0349999999999999</v>
      </c>
    </row>
    <row r="24" spans="1:14" s="161" customFormat="1" ht="14.1" customHeight="1" x14ac:dyDescent="0.2">
      <c r="A24" s="42" t="s">
        <v>136</v>
      </c>
      <c r="B24" s="111">
        <v>418.74200000000002</v>
      </c>
      <c r="C24" s="151" t="s">
        <v>46</v>
      </c>
      <c r="D24" s="111">
        <v>178.084</v>
      </c>
      <c r="E24" s="111">
        <v>1966.578</v>
      </c>
      <c r="F24" s="151" t="s">
        <v>46</v>
      </c>
      <c r="G24" s="111">
        <v>1282.5989999999999</v>
      </c>
      <c r="H24" s="111" t="s">
        <v>96</v>
      </c>
      <c r="I24" s="224">
        <v>0.5</v>
      </c>
      <c r="J24" s="204" t="s">
        <v>46</v>
      </c>
      <c r="K24" s="203">
        <v>0.215</v>
      </c>
      <c r="L24" s="203">
        <v>0.23499999999999999</v>
      </c>
      <c r="M24" s="204" t="s">
        <v>46</v>
      </c>
      <c r="N24" s="203">
        <v>0.154</v>
      </c>
    </row>
    <row r="25" spans="1:14" s="161" customFormat="1" ht="14.1" customHeight="1" x14ac:dyDescent="0.2">
      <c r="A25" s="42" t="s">
        <v>42</v>
      </c>
      <c r="B25" s="111">
        <v>1499.4369999999999</v>
      </c>
      <c r="C25" s="151" t="s">
        <v>46</v>
      </c>
      <c r="D25" s="111">
        <v>701.01800000000003</v>
      </c>
      <c r="E25" s="111">
        <v>21805.183000000001</v>
      </c>
      <c r="F25" s="151" t="s">
        <v>46</v>
      </c>
      <c r="G25" s="111">
        <v>12109.189</v>
      </c>
      <c r="H25" s="111" t="s">
        <v>96</v>
      </c>
      <c r="I25" s="224">
        <v>1.7909999999999999</v>
      </c>
      <c r="J25" s="204" t="s">
        <v>46</v>
      </c>
      <c r="K25" s="203">
        <v>0.83699999999999997</v>
      </c>
      <c r="L25" s="203">
        <v>2.6070000000000002</v>
      </c>
      <c r="M25" s="204" t="s">
        <v>46</v>
      </c>
      <c r="N25" s="203">
        <v>1.431</v>
      </c>
    </row>
    <row r="26" spans="1:14" s="161" customFormat="1" ht="14.1" customHeight="1" x14ac:dyDescent="0.2">
      <c r="A26" s="42" t="s">
        <v>43</v>
      </c>
      <c r="B26" s="111">
        <v>24372.45</v>
      </c>
      <c r="C26" s="151" t="s">
        <v>46</v>
      </c>
      <c r="D26" s="111">
        <v>810.21799999999996</v>
      </c>
      <c r="E26" s="111">
        <v>24548.587</v>
      </c>
      <c r="F26" s="151" t="s">
        <v>46</v>
      </c>
      <c r="G26" s="111">
        <v>5051.616</v>
      </c>
      <c r="H26" s="111" t="s">
        <v>96</v>
      </c>
      <c r="I26" s="224">
        <v>29.108000000000001</v>
      </c>
      <c r="J26" s="204" t="s">
        <v>46</v>
      </c>
      <c r="K26" s="203">
        <v>2.0099999999999998</v>
      </c>
      <c r="L26" s="203">
        <v>2.9340000000000002</v>
      </c>
      <c r="M26" s="204" t="s">
        <v>46</v>
      </c>
      <c r="N26" s="203">
        <v>0.64200000000000002</v>
      </c>
    </row>
    <row r="27" spans="1:14" s="138" customFormat="1" ht="17.25" customHeight="1" thickBot="1" x14ac:dyDescent="0.25">
      <c r="A27" s="152" t="s">
        <v>1</v>
      </c>
      <c r="B27" s="153">
        <v>83730.816000000006</v>
      </c>
      <c r="C27" s="154" t="s">
        <v>46</v>
      </c>
      <c r="D27" s="153">
        <v>5310.56</v>
      </c>
      <c r="E27" s="153">
        <v>836563.54</v>
      </c>
      <c r="F27" s="154" t="s">
        <v>46</v>
      </c>
      <c r="G27" s="153">
        <v>61117.258000000002</v>
      </c>
      <c r="H27" s="153" t="s">
        <v>96</v>
      </c>
      <c r="I27" s="153">
        <v>100</v>
      </c>
      <c r="J27" s="187" t="s">
        <v>46</v>
      </c>
      <c r="K27" s="153">
        <v>0</v>
      </c>
      <c r="L27" s="153">
        <v>100</v>
      </c>
      <c r="M27" s="153" t="s">
        <v>46</v>
      </c>
      <c r="N27" s="153">
        <v>0</v>
      </c>
    </row>
    <row r="28" spans="1:14" s="20" customFormat="1" ht="6.75" customHeight="1" x14ac:dyDescent="0.2">
      <c r="C28" s="129"/>
      <c r="D28" s="129"/>
      <c r="E28" s="129"/>
      <c r="F28" s="129"/>
      <c r="G28" s="129"/>
      <c r="H28" s="129"/>
    </row>
    <row r="29" spans="1:14" s="20" customFormat="1" ht="11.25" x14ac:dyDescent="0.2"/>
    <row r="30" spans="1:14" s="20" customFormat="1" ht="11.25" x14ac:dyDescent="0.2">
      <c r="B30" s="223"/>
      <c r="C30" s="223"/>
      <c r="D30" s="223"/>
      <c r="E30" s="223"/>
    </row>
  </sheetData>
  <mergeCells count="4">
    <mergeCell ref="C4:D4"/>
    <mergeCell ref="F4:G4"/>
    <mergeCell ref="C5:D5"/>
    <mergeCell ref="F5:G5"/>
  </mergeCells>
  <hyperlinks>
    <hyperlink ref="L1" location="'Tabellförteckning_List of table'!G1" display="Till innehållsförteckning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50"/>
  <sheetViews>
    <sheetView topLeftCell="G10" zoomScaleNormal="100" workbookViewId="0">
      <selection activeCell="J12" sqref="J12"/>
    </sheetView>
  </sheetViews>
  <sheetFormatPr defaultColWidth="7.42578125" defaultRowHeight="12.75" x14ac:dyDescent="0.2"/>
  <cols>
    <col min="1" max="3" width="0" style="32" hidden="1" customWidth="1"/>
    <col min="4" max="4" width="21.85546875" style="32" hidden="1" customWidth="1"/>
    <col min="5" max="5" width="29.5703125" style="32" hidden="1" customWidth="1"/>
    <col min="6" max="6" width="0" style="32" hidden="1" customWidth="1"/>
    <col min="7" max="7" width="10.5703125" style="32" customWidth="1"/>
    <col min="8" max="8" width="55.7109375" style="32" customWidth="1"/>
    <col min="9" max="9" width="10.42578125" style="32" customWidth="1"/>
    <col min="10" max="10" width="55.7109375" style="32" customWidth="1"/>
    <col min="11" max="16384" width="7.42578125" style="32"/>
  </cols>
  <sheetData>
    <row r="2" spans="1:10" x14ac:dyDescent="0.2">
      <c r="G2" s="292" t="s">
        <v>107</v>
      </c>
      <c r="H2" s="292"/>
      <c r="I2" s="292" t="s">
        <v>108</v>
      </c>
    </row>
    <row r="3" spans="1:10" s="35" customFormat="1" ht="6" customHeight="1" x14ac:dyDescent="0.2">
      <c r="A3" s="289" t="s">
        <v>102</v>
      </c>
      <c r="B3" s="289" t="s">
        <v>103</v>
      </c>
      <c r="C3" s="289" t="s">
        <v>104</v>
      </c>
      <c r="D3" s="289" t="s">
        <v>105</v>
      </c>
      <c r="E3" s="289" t="s">
        <v>106</v>
      </c>
      <c r="F3" s="290"/>
      <c r="G3" s="291"/>
      <c r="H3" s="291"/>
      <c r="I3" s="291"/>
      <c r="J3" s="291"/>
    </row>
    <row r="4" spans="1:10" ht="7.5" customHeight="1" x14ac:dyDescent="0.2">
      <c r="A4" s="34"/>
      <c r="B4" s="34"/>
      <c r="C4" s="34"/>
      <c r="D4" s="34"/>
      <c r="E4" s="34"/>
      <c r="F4" s="31"/>
      <c r="G4" s="33"/>
      <c r="H4" s="33"/>
      <c r="I4" s="33"/>
      <c r="J4" s="33"/>
    </row>
    <row r="5" spans="1:10" ht="25.5" customHeight="1" x14ac:dyDescent="0.2">
      <c r="A5" s="35" t="s">
        <v>102</v>
      </c>
      <c r="B5" s="35" t="s">
        <v>103</v>
      </c>
      <c r="C5" s="35" t="s">
        <v>303</v>
      </c>
      <c r="D5" s="35" t="str">
        <f>CONCATENATE(T1a!$A$1)</f>
        <v>Tabell 1a. Avgående varusändningar 2016 efter trafikslag</v>
      </c>
      <c r="E5" s="35" t="str">
        <f>CONCATENATE(T1a!$A$2)</f>
        <v>Table 1a. Outgoing consignments 2016 by mode of transport</v>
      </c>
      <c r="F5" s="36" t="s">
        <v>109</v>
      </c>
      <c r="G5" s="287" t="str">
        <f>A5 &amp; " " &amp; C5 &amp; ". "</f>
        <v xml:space="preserve">Tabell 1a. </v>
      </c>
      <c r="H5" s="288" t="str">
        <f>MID(D5,12,200)</f>
        <v>Avgående varusändningar 2016 efter trafikslag</v>
      </c>
      <c r="I5" s="287" t="str">
        <f>B5 &amp; " " &amp; C5 &amp; ". "</f>
        <v xml:space="preserve">Table 1a. </v>
      </c>
      <c r="J5" s="288" t="str">
        <f>MID(E5,11,300)</f>
        <v>Outgoing consignments 2016 by mode of transport</v>
      </c>
    </row>
    <row r="6" spans="1:10" ht="25.5" customHeight="1" x14ac:dyDescent="0.2">
      <c r="A6" s="35" t="s">
        <v>102</v>
      </c>
      <c r="B6" s="35" t="s">
        <v>103</v>
      </c>
      <c r="C6" s="35" t="s">
        <v>304</v>
      </c>
      <c r="D6" s="35" t="str">
        <f>CONCATENATE(T1b!$A$1)</f>
        <v>Tabell 1b. Avgående inrikes varusändningar 2016 efter trafikslag</v>
      </c>
      <c r="E6" s="35" t="str">
        <f>CONCATENATE(T1b!$A$2)</f>
        <v>Table 1b. Outgoing domestic consignments 2016 by mode of transport</v>
      </c>
      <c r="F6" s="36"/>
      <c r="G6" s="287" t="str">
        <f>A6 &amp; " " &amp; C6 &amp; ". "</f>
        <v xml:space="preserve">Tabell 1b. </v>
      </c>
      <c r="H6" s="288" t="str">
        <f>MID(D6,12,200)</f>
        <v>Avgående inrikes varusändningar 2016 efter trafikslag</v>
      </c>
      <c r="I6" s="287" t="str">
        <f>B6 &amp; " " &amp; C6 &amp; ". "</f>
        <v xml:space="preserve">Table 1b. </v>
      </c>
      <c r="J6" s="288" t="str">
        <f>MID(E6,11,300)</f>
        <v>Outgoing domestic consignments 2016 by mode of transport</v>
      </c>
    </row>
    <row r="7" spans="1:10" ht="25.5" customHeight="1" x14ac:dyDescent="0.2">
      <c r="A7" s="35" t="s">
        <v>102</v>
      </c>
      <c r="B7" s="35" t="s">
        <v>103</v>
      </c>
      <c r="C7" s="35" t="s">
        <v>305</v>
      </c>
      <c r="D7" s="35" t="str">
        <f>CONCATENATE(T1c!$A$1)</f>
        <v>Tabell 1c. Avgående utrikes varusändningar 2016 efter trafikslag</v>
      </c>
      <c r="E7" s="35" t="str">
        <f>CONCATENATE(T1c!$A$2)</f>
        <v>Table 1c. Outgoing international consignments 2016 by mode of transport</v>
      </c>
      <c r="F7" s="36"/>
      <c r="G7" s="287" t="str">
        <f>A7 &amp; " " &amp; C7 &amp; ". "</f>
        <v xml:space="preserve">Tabell 1c. </v>
      </c>
      <c r="H7" s="288" t="str">
        <f>MID(D7,12,200)</f>
        <v>Avgående utrikes varusändningar 2016 efter trafikslag</v>
      </c>
      <c r="I7" s="287" t="str">
        <f>B7 &amp; " " &amp; C7 &amp; ". "</f>
        <v xml:space="preserve">Table 1c. </v>
      </c>
      <c r="J7" s="288" t="str">
        <f>MID(E7,11,300)</f>
        <v>Outgoing international consignments 2016 by mode of transport</v>
      </c>
    </row>
    <row r="8" spans="1:10" ht="25.5" customHeight="1" x14ac:dyDescent="0.2">
      <c r="A8" s="35" t="s">
        <v>102</v>
      </c>
      <c r="B8" s="35" t="s">
        <v>103</v>
      </c>
      <c r="C8" s="35" t="s">
        <v>306</v>
      </c>
      <c r="D8" s="35" t="str">
        <f>CONCATENATE(T1d!$A$1)</f>
        <v>Tabell 1d. Ankommande varusändningar från utlandet 2016 efter trafikslag</v>
      </c>
      <c r="E8" s="35" t="str">
        <f>CONCATENATE(T1d!$A$2)</f>
        <v>Table 1d. Incoming consignments from abroad 2016 by mode of transport</v>
      </c>
      <c r="F8" s="36"/>
      <c r="G8" s="287" t="str">
        <f>A8 &amp; " " &amp; C8 &amp; ". "</f>
        <v xml:space="preserve">Tabell 1d. </v>
      </c>
      <c r="H8" s="288" t="str">
        <f>MID(D8,12,200)</f>
        <v>Ankommande varusändningar från utlandet 2016 efter trafikslag</v>
      </c>
      <c r="I8" s="287" t="str">
        <f>B8 &amp; " " &amp; C8 &amp; ". "</f>
        <v xml:space="preserve">Table 1d. </v>
      </c>
      <c r="J8" s="288" t="str">
        <f>MID(E8,11,300)</f>
        <v>Incoming consignments from abroad 2016 by mode of transport</v>
      </c>
    </row>
    <row r="9" spans="1:10" ht="36" customHeight="1" x14ac:dyDescent="0.2">
      <c r="A9" s="35" t="s">
        <v>102</v>
      </c>
      <c r="B9" s="35" t="s">
        <v>103</v>
      </c>
      <c r="C9" s="35" t="s">
        <v>307</v>
      </c>
      <c r="D9" s="35" t="str">
        <f>CONCATENATE(T2a!$A$1)</f>
        <v>Tabell 2a. Avgående varusändningar 2016 efter avsändarens branschtillhörighet</v>
      </c>
      <c r="E9" s="35" t="str">
        <f>CONCATENATE(T2a!$A$2)</f>
        <v>Table 2a. Outgoing consignments 2016 by branch of consignor</v>
      </c>
      <c r="F9" s="36"/>
      <c r="G9" s="287" t="str">
        <f t="shared" ref="G9:G12" si="0">A9 &amp; " " &amp; C9 &amp; ". "</f>
        <v xml:space="preserve">Tabell 2a. </v>
      </c>
      <c r="H9" s="288" t="str">
        <f t="shared" ref="H9:H12" si="1">MID(D9,12,200)</f>
        <v>Avgående varusändningar 2016 efter avsändarens branschtillhörighet</v>
      </c>
      <c r="I9" s="287" t="str">
        <f t="shared" ref="I9:I12" si="2">B9 &amp; " " &amp; C9 &amp; ". "</f>
        <v xml:space="preserve">Table 2a. </v>
      </c>
      <c r="J9" s="288" t="str">
        <f t="shared" ref="J9:J12" si="3">MID(E9,11,300)</f>
        <v>Outgoing consignments 2016 by branch of consignor</v>
      </c>
    </row>
    <row r="10" spans="1:10" ht="36" customHeight="1" x14ac:dyDescent="0.2">
      <c r="A10" s="35" t="s">
        <v>102</v>
      </c>
      <c r="B10" s="35" t="s">
        <v>103</v>
      </c>
      <c r="C10" s="35" t="s">
        <v>308</v>
      </c>
      <c r="D10" s="35" t="str">
        <f>CONCATENATE(T2b!$A$1)</f>
        <v>Tabell 2b. Avgående inrikes sändningar 2016 efter mottagarens branschtillhörighet</v>
      </c>
      <c r="E10" s="35" t="str">
        <f>CONCATENATE(T2b!$A$2)</f>
        <v>Table 2b. Outgoing consignments 2016 by branch of recipient</v>
      </c>
      <c r="F10" s="36"/>
      <c r="G10" s="287" t="str">
        <f t="shared" si="0"/>
        <v xml:space="preserve">Tabell 2b. </v>
      </c>
      <c r="H10" s="288" t="str">
        <f t="shared" si="1"/>
        <v>Avgående inrikes sändningar 2016 efter mottagarens branschtillhörighet</v>
      </c>
      <c r="I10" s="287" t="str">
        <f t="shared" si="2"/>
        <v xml:space="preserve">Table 2b. </v>
      </c>
      <c r="J10" s="288" t="str">
        <f t="shared" si="3"/>
        <v>Outgoing consignments 2016 by branch of recipient</v>
      </c>
    </row>
    <row r="11" spans="1:10" ht="36" customHeight="1" x14ac:dyDescent="0.2">
      <c r="A11" s="35" t="s">
        <v>102</v>
      </c>
      <c r="B11" s="35" t="s">
        <v>103</v>
      </c>
      <c r="C11" s="35" t="s">
        <v>309</v>
      </c>
      <c r="D11" s="35" t="str">
        <f>CONCATENATE(T2c!$A$1)</f>
        <v>Tabell 2c. Ankommande varusändningar från utlandet 2016 efter mottagarens branschtillhörighet</v>
      </c>
      <c r="E11" s="35" t="str">
        <f>CONCATENATE(T2c!$A$2)</f>
        <v>Table 2c. Incoming consignments from abroad 2016 by branch of recipient</v>
      </c>
      <c r="F11" s="36"/>
      <c r="G11" s="287" t="str">
        <f t="shared" si="0"/>
        <v xml:space="preserve">Tabell 2c. </v>
      </c>
      <c r="H11" s="288" t="str">
        <f t="shared" si="1"/>
        <v>Ankommande varusändningar från utlandet 2016 efter mottagarens branschtillhörighet</v>
      </c>
      <c r="I11" s="287" t="str">
        <f t="shared" si="2"/>
        <v xml:space="preserve">Table 2c. </v>
      </c>
      <c r="J11" s="288" t="str">
        <f t="shared" si="3"/>
        <v>Incoming consignments from abroad 2016 by branch of recipient</v>
      </c>
    </row>
    <row r="12" spans="1:10" ht="39.950000000000003" customHeight="1" x14ac:dyDescent="0.2">
      <c r="A12" s="35" t="s">
        <v>102</v>
      </c>
      <c r="B12" s="35" t="s">
        <v>103</v>
      </c>
      <c r="C12" s="35" t="s">
        <v>310</v>
      </c>
      <c r="D12" s="35" t="str">
        <f>CONCATENATE(T2d!$A$1)</f>
        <v>Tabell 2d. Ankommande varusändningar från utlandet 2016 efter avsändarens branschtillhörighet</v>
      </c>
      <c r="E12" s="35" t="str">
        <f>CONCATENATE(T2d!$A$2)</f>
        <v>Table 2d. Incoming consignments from abroad 2016 by branch of consignor</v>
      </c>
      <c r="F12" s="36"/>
      <c r="G12" s="287" t="str">
        <f t="shared" si="0"/>
        <v xml:space="preserve">Tabell 2d. </v>
      </c>
      <c r="H12" s="288" t="str">
        <f t="shared" si="1"/>
        <v>Ankommande varusändningar från utlandet 2016 efter avsändarens branschtillhörighet</v>
      </c>
      <c r="I12" s="287" t="str">
        <f t="shared" si="2"/>
        <v xml:space="preserve">Table 2d. </v>
      </c>
      <c r="J12" s="288" t="str">
        <f t="shared" si="3"/>
        <v>Incoming consignments from abroad 2016 by branch of consignor</v>
      </c>
    </row>
    <row r="13" spans="1:10" ht="25.5" customHeight="1" x14ac:dyDescent="0.2">
      <c r="A13" s="35" t="s">
        <v>102</v>
      </c>
      <c r="B13" s="35" t="s">
        <v>103</v>
      </c>
      <c r="C13" s="35" t="s">
        <v>311</v>
      </c>
      <c r="D13" s="35" t="str">
        <f>CONCATENATE(T3a!$A$1)</f>
        <v>Tabell 3a. Avgående varusändningar 2016 efter antal anställda1</v>
      </c>
      <c r="E13" s="35" t="str">
        <f>CONCATENATE(T3a!$A$2)</f>
        <v>Table 3a. Outgoing consignments 2016 by number of employees1</v>
      </c>
      <c r="F13" s="36"/>
      <c r="G13" s="287" t="str">
        <f t="shared" ref="G13:G48" si="4">A13 &amp; " " &amp; C13 &amp; ". "</f>
        <v xml:space="preserve">Tabell 3a. </v>
      </c>
      <c r="H13" s="288" t="str">
        <f>MID(D13,12,50)</f>
        <v>Avgående varusändningar 2016 efter antal anställda</v>
      </c>
      <c r="I13" s="287" t="str">
        <f t="shared" ref="I13:I39" si="5">B13 &amp; " " &amp; C13 &amp; ". "</f>
        <v xml:space="preserve">Table 3a. </v>
      </c>
      <c r="J13" s="288" t="str">
        <f>MID(E13,11,49)</f>
        <v>Outgoing consignments 2016 by number of employees</v>
      </c>
    </row>
    <row r="14" spans="1:10" ht="25.5" customHeight="1" x14ac:dyDescent="0.2">
      <c r="A14" s="35" t="s">
        <v>102</v>
      </c>
      <c r="B14" s="35" t="s">
        <v>103</v>
      </c>
      <c r="C14" s="35" t="s">
        <v>312</v>
      </c>
      <c r="D14" s="35" t="str">
        <f>CONCATENATE(T3b!$A$1)</f>
        <v>Tabell 3b. Avgående inrikes varusändningar 2016 efter antal anställda1</v>
      </c>
      <c r="E14" s="35" t="str">
        <f>CONCATENATE(T3b!$A$2)</f>
        <v>Table 3b. Outgoing domestic consignments 2016 by number of employees1</v>
      </c>
      <c r="F14" s="36"/>
      <c r="G14" s="287" t="str">
        <f t="shared" si="4"/>
        <v xml:space="preserve">Tabell 3b. </v>
      </c>
      <c r="H14" s="288" t="str">
        <f>MID(D14,12,58)</f>
        <v>Avgående inrikes varusändningar 2016 efter antal anställda</v>
      </c>
      <c r="I14" s="287" t="str">
        <f t="shared" si="5"/>
        <v xml:space="preserve">Table 3b. </v>
      </c>
      <c r="J14" s="288" t="str">
        <f>MID(E14,11,58)</f>
        <v>Outgoing domestic consignments 2016 by number of employees</v>
      </c>
    </row>
    <row r="15" spans="1:10" ht="39.950000000000003" customHeight="1" x14ac:dyDescent="0.2">
      <c r="A15" s="35" t="s">
        <v>102</v>
      </c>
      <c r="B15" s="35" t="s">
        <v>103</v>
      </c>
      <c r="C15" s="35" t="s">
        <v>313</v>
      </c>
      <c r="D15" s="35" t="str">
        <f>CONCATENATE(T3c!$A$1)</f>
        <v>Tabell 3c. Avgående utrikes varusändningar 2016 efter storleksklass1</v>
      </c>
      <c r="E15" s="35" t="str">
        <f>CONCATENATE(T3c!$A$2)</f>
        <v>Table 3c. Outgoing international consignments 2016 by number of employees1</v>
      </c>
      <c r="F15" s="36"/>
      <c r="G15" s="287" t="str">
        <f t="shared" si="4"/>
        <v xml:space="preserve">Tabell 3c. </v>
      </c>
      <c r="H15" s="288" t="str">
        <f>MID(D15,12,56)</f>
        <v>Avgående utrikes varusändningar 2016 efter storleksklass</v>
      </c>
      <c r="I15" s="287" t="str">
        <f t="shared" si="5"/>
        <v xml:space="preserve">Table 3c. </v>
      </c>
      <c r="J15" s="288" t="str">
        <f>MID(E15,11,63)</f>
        <v>Outgoing international consignments 2016 by number of employees</v>
      </c>
    </row>
    <row r="16" spans="1:10" ht="36" customHeight="1" x14ac:dyDescent="0.2">
      <c r="A16" s="35" t="s">
        <v>102</v>
      </c>
      <c r="B16" s="35" t="s">
        <v>103</v>
      </c>
      <c r="C16" s="35" t="s">
        <v>314</v>
      </c>
      <c r="D16" s="35" t="str">
        <f>CONCATENATE(T3d!$A$1)</f>
        <v>Tabell 3d. Ankommande varusändningar från utlandet 2016 efter storleksklass1</v>
      </c>
      <c r="E16" s="35" t="str">
        <f>CONCATENATE(T3d!$A$2)</f>
        <v>Table 3d. Incoming consignments from abroad 2016 by size1</v>
      </c>
      <c r="F16" s="36"/>
      <c r="G16" s="287" t="str">
        <f t="shared" si="4"/>
        <v xml:space="preserve">Tabell 3d. </v>
      </c>
      <c r="H16" s="288" t="str">
        <f>MID(D16,12,64)</f>
        <v>Ankommande varusändningar från utlandet 2016 efter storleksklass</v>
      </c>
      <c r="I16" s="287" t="str">
        <f t="shared" si="5"/>
        <v xml:space="preserve">Table 3d. </v>
      </c>
      <c r="J16" s="288" t="str">
        <f>MID(E16,11,46)</f>
        <v>Incoming consignments from abroad 2016 by size</v>
      </c>
    </row>
    <row r="17" spans="1:10" ht="25.5" customHeight="1" x14ac:dyDescent="0.2">
      <c r="A17" s="35" t="s">
        <v>102</v>
      </c>
      <c r="B17" s="35" t="s">
        <v>103</v>
      </c>
      <c r="C17" s="35" t="s">
        <v>315</v>
      </c>
      <c r="D17" s="35" t="str">
        <f>CONCATENATE(T4a!$A$1)</f>
        <v>Tabell 4a. Avgående varusändningar efter startlän</v>
      </c>
      <c r="E17" s="35" t="str">
        <f>CONCATENATE(T4a!$A$2)</f>
        <v>Table 4a. Outgoing consignments 2016 by county of origin</v>
      </c>
      <c r="F17" s="36"/>
      <c r="G17" s="287" t="str">
        <f t="shared" si="4"/>
        <v xml:space="preserve">Tabell 4a. </v>
      </c>
      <c r="H17" s="288" t="str">
        <f t="shared" ref="H17:H38" si="6">MID(D17,12,200)</f>
        <v>Avgående varusändningar efter startlän</v>
      </c>
      <c r="I17" s="287" t="str">
        <f t="shared" si="5"/>
        <v xml:space="preserve">Table 4a. </v>
      </c>
      <c r="J17" s="288" t="str">
        <f t="shared" ref="J17:J38" si="7">MID(E17,11,300)</f>
        <v>Outgoing consignments 2016 by county of origin</v>
      </c>
    </row>
    <row r="18" spans="1:10" ht="25.5" customHeight="1" x14ac:dyDescent="0.2">
      <c r="A18" s="35" t="s">
        <v>102</v>
      </c>
      <c r="B18" s="35" t="s">
        <v>103</v>
      </c>
      <c r="C18" s="35" t="s">
        <v>316</v>
      </c>
      <c r="D18" s="35" t="str">
        <f>CONCATENATE(T4b!$A$1)</f>
        <v>Tabell 4b. Avgående inrikes sändningar efter startlän</v>
      </c>
      <c r="E18" s="35" t="str">
        <f>CONCATENATE(T4b!$A$2)</f>
        <v>Table 4b. Outgoing domestic consignments 2016 by county of origin</v>
      </c>
      <c r="F18" s="36"/>
      <c r="G18" s="287" t="str">
        <f t="shared" si="4"/>
        <v xml:space="preserve">Tabell 4b. </v>
      </c>
      <c r="H18" s="288" t="str">
        <f t="shared" si="6"/>
        <v>Avgående inrikes sändningar efter startlän</v>
      </c>
      <c r="I18" s="287" t="str">
        <f t="shared" si="5"/>
        <v xml:space="preserve">Table 4b. </v>
      </c>
      <c r="J18" s="288" t="str">
        <f t="shared" si="7"/>
        <v>Outgoing domestic consignments 2016 by county of origin</v>
      </c>
    </row>
    <row r="19" spans="1:10" ht="25.5" customHeight="1" x14ac:dyDescent="0.2">
      <c r="A19" s="35" t="s">
        <v>102</v>
      </c>
      <c r="B19" s="35" t="s">
        <v>103</v>
      </c>
      <c r="C19" s="35" t="s">
        <v>317</v>
      </c>
      <c r="D19" s="35" t="str">
        <f>CONCATENATE(T4c!$A$1)</f>
        <v>Tabell 4c. Avgående utrikes varusändningar efter startlän</v>
      </c>
      <c r="E19" s="35" t="str">
        <f>CONCATENATE(T4c!$A$2)</f>
        <v>Table 4c. Outgoing international consignments 2016 by county of origin</v>
      </c>
      <c r="F19" s="36"/>
      <c r="G19" s="287" t="str">
        <f t="shared" si="4"/>
        <v xml:space="preserve">Tabell 4c. </v>
      </c>
      <c r="H19" s="288" t="str">
        <f t="shared" si="6"/>
        <v>Avgående utrikes varusändningar efter startlän</v>
      </c>
      <c r="I19" s="287" t="str">
        <f t="shared" si="5"/>
        <v xml:space="preserve">Table 4c. </v>
      </c>
      <c r="J19" s="288" t="str">
        <f t="shared" si="7"/>
        <v>Outgoing international consignments 2016 by county of origin</v>
      </c>
    </row>
    <row r="20" spans="1:10" ht="25.5" customHeight="1" x14ac:dyDescent="0.2">
      <c r="A20" s="35" t="s">
        <v>102</v>
      </c>
      <c r="B20" s="35" t="s">
        <v>103</v>
      </c>
      <c r="C20" s="35" t="s">
        <v>318</v>
      </c>
      <c r="D20" s="35" t="str">
        <f>CONCATENATE(T4d!$A$1)</f>
        <v>Tabell 4d. Ankommande varusändningar från utlandet 2016 efter län</v>
      </c>
      <c r="E20" s="35" t="str">
        <f>CONCATENATE(T4d!$A$2)</f>
        <v>Table 4d. Incoming consignments from abroad 2016 by county</v>
      </c>
      <c r="G20" s="287" t="str">
        <f t="shared" si="4"/>
        <v xml:space="preserve">Tabell 4d. </v>
      </c>
      <c r="H20" s="288" t="str">
        <f t="shared" si="6"/>
        <v>Ankommande varusändningar från utlandet 2016 efter län</v>
      </c>
      <c r="I20" s="287" t="str">
        <f t="shared" si="5"/>
        <v xml:space="preserve">Table 4d. </v>
      </c>
      <c r="J20" s="288" t="str">
        <f t="shared" si="7"/>
        <v>Incoming consignments from abroad 2016 by county</v>
      </c>
    </row>
    <row r="21" spans="1:10" ht="25.5" customHeight="1" x14ac:dyDescent="0.2">
      <c r="A21" s="35" t="s">
        <v>102</v>
      </c>
      <c r="B21" s="35" t="s">
        <v>103</v>
      </c>
      <c r="C21" s="35" t="s">
        <v>319</v>
      </c>
      <c r="D21" s="35" t="str">
        <f>CONCATENATE(T5a!$A$1)</f>
        <v>Tabell 5a. Avgående varusändningar efter startriksområde (NUTS II)1</v>
      </c>
      <c r="E21" s="35" t="str">
        <f>CONCATENATE(T5a!$A$2)</f>
        <v>Table 5a. Outgoing consignments 2016 by NUTS II region of origin</v>
      </c>
      <c r="G21" s="287" t="str">
        <f t="shared" si="4"/>
        <v xml:space="preserve">Tabell 5a. </v>
      </c>
      <c r="H21" s="288" t="str">
        <f>MID(D21,12,55)</f>
        <v>Avgående varusändningar efter startriksområde (NUTS II)</v>
      </c>
      <c r="I21" s="287" t="str">
        <f t="shared" si="5"/>
        <v xml:space="preserve">Table 5a. </v>
      </c>
      <c r="J21" s="288" t="str">
        <f t="shared" si="7"/>
        <v>Outgoing consignments 2016 by NUTS II region of origin</v>
      </c>
    </row>
    <row r="22" spans="1:10" ht="25.5" customHeight="1" x14ac:dyDescent="0.2">
      <c r="A22" s="35" t="s">
        <v>102</v>
      </c>
      <c r="B22" s="35" t="s">
        <v>103</v>
      </c>
      <c r="C22" s="35" t="s">
        <v>320</v>
      </c>
      <c r="D22" s="35" t="str">
        <f>CONCATENATE(T5b!$A$1)</f>
        <v>Tabell 5b. Avgående inrikes varusändningar efter startriksområde (NUTS II)</v>
      </c>
      <c r="E22" s="35" t="str">
        <f>CONCATENATE(T5b!$A$2)</f>
        <v>Table 5b. Outgoing domestic consignments 2016 by NUTS II region of origin</v>
      </c>
      <c r="G22" s="287" t="str">
        <f t="shared" si="4"/>
        <v xml:space="preserve">Tabell 5b. </v>
      </c>
      <c r="H22" s="288" t="str">
        <f t="shared" si="6"/>
        <v>Avgående inrikes varusändningar efter startriksområde (NUTS II)</v>
      </c>
      <c r="I22" s="287" t="str">
        <f t="shared" si="5"/>
        <v xml:space="preserve">Table 5b. </v>
      </c>
      <c r="J22" s="288" t="str">
        <f t="shared" si="7"/>
        <v>Outgoing domestic consignments 2016 by NUTS II region of origin</v>
      </c>
    </row>
    <row r="23" spans="1:10" ht="25.5" customHeight="1" x14ac:dyDescent="0.2">
      <c r="A23" s="35" t="s">
        <v>102</v>
      </c>
      <c r="B23" s="35" t="s">
        <v>103</v>
      </c>
      <c r="C23" s="35" t="s">
        <v>321</v>
      </c>
      <c r="D23" s="35" t="str">
        <f>CONCATENATE(T5c!$A$1)</f>
        <v>Tabell 5c. Avgående utrikes varusändningar efter startriksområde (NUTS II)</v>
      </c>
      <c r="E23" s="35" t="str">
        <f>CONCATENATE(T5c!$A$2)</f>
        <v>Table 5c. Outgoing international consignments 2016 by NUTS II region of origin</v>
      </c>
      <c r="G23" s="287" t="str">
        <f t="shared" si="4"/>
        <v xml:space="preserve">Tabell 5c. </v>
      </c>
      <c r="H23" s="288" t="str">
        <f t="shared" si="6"/>
        <v>Avgående utrikes varusändningar efter startriksområde (NUTS II)</v>
      </c>
      <c r="I23" s="287" t="str">
        <f t="shared" si="5"/>
        <v xml:space="preserve">Table 5c. </v>
      </c>
      <c r="J23" s="288" t="str">
        <f t="shared" si="7"/>
        <v>Outgoing international consignments 2016 by NUTS II region of origin</v>
      </c>
    </row>
    <row r="24" spans="1:10" ht="39.950000000000003" customHeight="1" x14ac:dyDescent="0.2">
      <c r="A24" s="35" t="s">
        <v>102</v>
      </c>
      <c r="B24" s="35" t="s">
        <v>103</v>
      </c>
      <c r="C24" s="35" t="s">
        <v>322</v>
      </c>
      <c r="D24" s="35" t="str">
        <f>CONCATENATE(T5d!$A$1)</f>
        <v>Tabell 5d. Ankommande varusändningar från utlandet 2016 efter riksområde (NUTS II)</v>
      </c>
      <c r="E24" s="35" t="str">
        <f>CONCATENATE(T5d!$A$2)</f>
        <v>Table 5d. Incoming consignments from abroad 2016 by NUTS II region</v>
      </c>
      <c r="G24" s="287" t="str">
        <f t="shared" si="4"/>
        <v xml:space="preserve">Tabell 5d. </v>
      </c>
      <c r="H24" s="288" t="str">
        <f t="shared" si="6"/>
        <v>Ankommande varusändningar från utlandet 2016 efter riksområde (NUTS II)</v>
      </c>
      <c r="I24" s="287" t="str">
        <f t="shared" si="5"/>
        <v xml:space="preserve">Table 5d. </v>
      </c>
      <c r="J24" s="288" t="str">
        <f t="shared" si="7"/>
        <v>Incoming consignments from abroad 2016 by NUTS II region</v>
      </c>
    </row>
    <row r="25" spans="1:10" ht="25.5" customHeight="1" x14ac:dyDescent="0.2">
      <c r="A25" s="35" t="s">
        <v>102</v>
      </c>
      <c r="B25" s="35" t="s">
        <v>103</v>
      </c>
      <c r="C25" s="35" t="s">
        <v>323</v>
      </c>
      <c r="D25" s="35" t="str">
        <f>CONCATENATE(T6a!$A$1)</f>
        <v>Tabell 6a. Avgående varusändningar 2016 efter varugrupper</v>
      </c>
      <c r="E25" s="35" t="str">
        <f>CONCATENATE(T6a!$A$2)</f>
        <v>Table 6a. Outgoing consignments 2016 by commodity groups</v>
      </c>
      <c r="G25" s="287" t="str">
        <f t="shared" si="4"/>
        <v xml:space="preserve">Tabell 6a. </v>
      </c>
      <c r="H25" s="288" t="str">
        <f t="shared" si="6"/>
        <v>Avgående varusändningar 2016 efter varugrupper</v>
      </c>
      <c r="I25" s="287" t="str">
        <f t="shared" si="5"/>
        <v xml:space="preserve">Table 6a. </v>
      </c>
      <c r="J25" s="288" t="str">
        <f t="shared" si="7"/>
        <v>Outgoing consignments 2016 by commodity groups</v>
      </c>
    </row>
    <row r="26" spans="1:10" ht="25.5" customHeight="1" x14ac:dyDescent="0.2">
      <c r="A26" s="35" t="s">
        <v>102</v>
      </c>
      <c r="B26" s="35" t="s">
        <v>103</v>
      </c>
      <c r="C26" s="35" t="s">
        <v>324</v>
      </c>
      <c r="D26" s="35" t="str">
        <f>CONCATENATE(T6b!$A$1)</f>
        <v>Tabell 6b. Avgående inrikes varusändningar 2016 efter varugrupper</v>
      </c>
      <c r="E26" s="35" t="str">
        <f>CONCATENATE(T6b!$A$2)</f>
        <v>Table 6b. Outgoing domestic consignments 2016 by commodity groups</v>
      </c>
      <c r="G26" s="287" t="str">
        <f t="shared" si="4"/>
        <v xml:space="preserve">Tabell 6b. </v>
      </c>
      <c r="H26" s="288" t="str">
        <f t="shared" si="6"/>
        <v>Avgående inrikes varusändningar 2016 efter varugrupper</v>
      </c>
      <c r="I26" s="287" t="str">
        <f t="shared" si="5"/>
        <v xml:space="preserve">Table 6b. </v>
      </c>
      <c r="J26" s="288" t="str">
        <f t="shared" si="7"/>
        <v>Outgoing domestic consignments 2016 by commodity groups</v>
      </c>
    </row>
    <row r="27" spans="1:10" ht="25.5" customHeight="1" x14ac:dyDescent="0.2">
      <c r="A27" s="35" t="s">
        <v>102</v>
      </c>
      <c r="B27" s="35" t="s">
        <v>103</v>
      </c>
      <c r="C27" s="35" t="s">
        <v>325</v>
      </c>
      <c r="D27" s="35" t="str">
        <f>CONCATENATE(T6c!$A$1)</f>
        <v>Tabell 6c. Avgående utrikes varusändningar 2016 efter varugrupper</v>
      </c>
      <c r="E27" s="35" t="str">
        <f>CONCATENATE(T6c!$A$2)</f>
        <v>Table 6c. Outgoing international consignments 2016 by commodity groups</v>
      </c>
      <c r="G27" s="287" t="str">
        <f t="shared" si="4"/>
        <v xml:space="preserve">Tabell 6c. </v>
      </c>
      <c r="H27" s="288" t="str">
        <f t="shared" si="6"/>
        <v>Avgående utrikes varusändningar 2016 efter varugrupper</v>
      </c>
      <c r="I27" s="287" t="str">
        <f t="shared" si="5"/>
        <v xml:space="preserve">Table 6c. </v>
      </c>
      <c r="J27" s="288" t="str">
        <f t="shared" si="7"/>
        <v>Outgoing international consignments 2016 by commodity groups</v>
      </c>
    </row>
    <row r="28" spans="1:10" ht="25.5" customHeight="1" x14ac:dyDescent="0.2">
      <c r="A28" s="35" t="s">
        <v>102</v>
      </c>
      <c r="B28" s="35" t="s">
        <v>103</v>
      </c>
      <c r="C28" s="35" t="s">
        <v>326</v>
      </c>
      <c r="D28" s="35" t="str">
        <f>CONCATENATE(T6d!$A$1)</f>
        <v xml:space="preserve">Tabell 6d. Ankommande varusändningar från utlandet 2016 efter varugrupper </v>
      </c>
      <c r="E28" s="35" t="str">
        <f>CONCATENATE(T6d!$A$2)</f>
        <v>Table 6d. Incoming consignments from abroad 2016 by commodity groups</v>
      </c>
      <c r="G28" s="287" t="str">
        <f t="shared" si="4"/>
        <v xml:space="preserve">Tabell 6d. </v>
      </c>
      <c r="H28" s="288" t="str">
        <f t="shared" si="6"/>
        <v xml:space="preserve">Ankommande varusändningar från utlandet 2016 efter varugrupper </v>
      </c>
      <c r="I28" s="287" t="str">
        <f t="shared" si="5"/>
        <v xml:space="preserve">Table 6d. </v>
      </c>
      <c r="J28" s="288" t="str">
        <f t="shared" si="7"/>
        <v>Incoming consignments from abroad 2016 by commodity groups</v>
      </c>
    </row>
    <row r="29" spans="1:10" ht="25.5" customHeight="1" x14ac:dyDescent="0.2">
      <c r="A29" s="35" t="s">
        <v>102</v>
      </c>
      <c r="B29" s="35" t="s">
        <v>103</v>
      </c>
      <c r="C29" s="35" t="s">
        <v>327</v>
      </c>
      <c r="D29" s="35" t="str">
        <f>CONCATENATE(T7a!$A$1)</f>
        <v>Tabell 7a. Avgående varusändningar 2016 efter lasttyp</v>
      </c>
      <c r="E29" s="35" t="str">
        <f>CONCATENATE(T7a!$A$2)</f>
        <v>Table 7a. Outgoing consignments 2016 by type of cargo</v>
      </c>
      <c r="G29" s="287" t="str">
        <f t="shared" si="4"/>
        <v xml:space="preserve">Tabell 7a. </v>
      </c>
      <c r="H29" s="288" t="str">
        <f t="shared" si="6"/>
        <v>Avgående varusändningar 2016 efter lasttyp</v>
      </c>
      <c r="I29" s="287" t="str">
        <f t="shared" si="5"/>
        <v xml:space="preserve">Table 7a. </v>
      </c>
      <c r="J29" s="288" t="str">
        <f t="shared" si="7"/>
        <v>Outgoing consignments 2016 by type of cargo</v>
      </c>
    </row>
    <row r="30" spans="1:10" ht="25.5" customHeight="1" x14ac:dyDescent="0.2">
      <c r="A30" s="35" t="s">
        <v>102</v>
      </c>
      <c r="B30" s="35" t="s">
        <v>103</v>
      </c>
      <c r="C30" s="35" t="s">
        <v>328</v>
      </c>
      <c r="D30" s="35" t="str">
        <f>CONCATENATE(T7b!$A$1)</f>
        <v>Tabell 7b. Avgående inrikes varusändningar 2016 efter lasttyp</v>
      </c>
      <c r="E30" s="35" t="str">
        <f>CONCATENATE(T7b!$A$2)</f>
        <v>Table 7b. Outgoing domestic consignments 2016 by type of cargo</v>
      </c>
      <c r="G30" s="287" t="str">
        <f t="shared" si="4"/>
        <v xml:space="preserve">Tabell 7b. </v>
      </c>
      <c r="H30" s="288" t="str">
        <f t="shared" si="6"/>
        <v>Avgående inrikes varusändningar 2016 efter lasttyp</v>
      </c>
      <c r="I30" s="287" t="str">
        <f t="shared" si="5"/>
        <v xml:space="preserve">Table 7b. </v>
      </c>
      <c r="J30" s="288" t="str">
        <f t="shared" si="7"/>
        <v>Outgoing domestic consignments 2016 by type of cargo</v>
      </c>
    </row>
    <row r="31" spans="1:10" ht="25.5" customHeight="1" x14ac:dyDescent="0.2">
      <c r="A31" s="35" t="s">
        <v>102</v>
      </c>
      <c r="B31" s="35" t="s">
        <v>103</v>
      </c>
      <c r="C31" s="35" t="s">
        <v>329</v>
      </c>
      <c r="D31" s="35" t="str">
        <f>CONCATENATE(T7c!$A$1)</f>
        <v>Tabell 7c. Avgående utrikes varusändningar 2016 efter lasttyp</v>
      </c>
      <c r="E31" s="35" t="str">
        <f>CONCATENATE(T7c!$A$2)</f>
        <v>Table 7c. Outgoing international consignments 2016 by type of cargo</v>
      </c>
      <c r="G31" s="287" t="str">
        <f t="shared" si="4"/>
        <v xml:space="preserve">Tabell 7c. </v>
      </c>
      <c r="H31" s="288" t="str">
        <f t="shared" si="6"/>
        <v>Avgående utrikes varusändningar 2016 efter lasttyp</v>
      </c>
      <c r="I31" s="287" t="str">
        <f t="shared" si="5"/>
        <v xml:space="preserve">Table 7c. </v>
      </c>
      <c r="J31" s="288" t="str">
        <f t="shared" si="7"/>
        <v>Outgoing international consignments 2016 by type of cargo</v>
      </c>
    </row>
    <row r="32" spans="1:10" ht="25.5" customHeight="1" x14ac:dyDescent="0.2">
      <c r="A32" s="35" t="s">
        <v>102</v>
      </c>
      <c r="B32" s="35" t="s">
        <v>103</v>
      </c>
      <c r="C32" s="35" t="s">
        <v>330</v>
      </c>
      <c r="D32" s="35" t="str">
        <f>CONCATENATE(T7d!$A$1)</f>
        <v>Tabell 7d. Ankommande varusändningar från utlandet 2016 efter lasttyp</v>
      </c>
      <c r="E32" s="35" t="str">
        <f>CONCATENATE(T7d!$A$2)</f>
        <v>Table 7d. Incoming consignments from abroad 2016 by type of cargo</v>
      </c>
      <c r="G32" s="287" t="str">
        <f t="shared" si="4"/>
        <v xml:space="preserve">Tabell 7d. </v>
      </c>
      <c r="H32" s="288" t="str">
        <f t="shared" si="6"/>
        <v>Ankommande varusändningar från utlandet 2016 efter lasttyp</v>
      </c>
      <c r="I32" s="287" t="str">
        <f t="shared" si="5"/>
        <v xml:space="preserve">Table 7d. </v>
      </c>
      <c r="J32" s="288" t="str">
        <f t="shared" si="7"/>
        <v>Incoming consignments from abroad 2016 by type of cargo</v>
      </c>
    </row>
    <row r="33" spans="1:10" ht="25.5" customHeight="1" x14ac:dyDescent="0.2">
      <c r="A33" s="35" t="s">
        <v>102</v>
      </c>
      <c r="B33" s="35" t="s">
        <v>103</v>
      </c>
      <c r="C33" s="35" t="s">
        <v>331</v>
      </c>
      <c r="D33" s="35" t="str">
        <f>CONCATENATE(T8a!$A$1)</f>
        <v>Tabell 8a. Avgående varusändningar 2016 efter startvägregion1</v>
      </c>
      <c r="E33" s="35" t="str">
        <f>CONCATENATE(T8a!$A$2)</f>
        <v>Table 8a. Outgoing consignments 2016 by regional directorate area of origin</v>
      </c>
      <c r="G33" s="287" t="str">
        <f t="shared" si="4"/>
        <v xml:space="preserve">Tabell 8a. </v>
      </c>
      <c r="H33" s="288" t="str">
        <f>MID(D33,12,49)</f>
        <v>Avgående varusändningar 2016 efter startvägregion</v>
      </c>
      <c r="I33" s="287" t="str">
        <f t="shared" si="5"/>
        <v xml:space="preserve">Table 8a. </v>
      </c>
      <c r="J33" s="288" t="str">
        <f>MID(E33,11,65)</f>
        <v>Outgoing consignments 2016 by regional directorate area of origin</v>
      </c>
    </row>
    <row r="34" spans="1:10" ht="35.1" customHeight="1" x14ac:dyDescent="0.2">
      <c r="A34" s="35" t="s">
        <v>102</v>
      </c>
      <c r="B34" s="35" t="s">
        <v>103</v>
      </c>
      <c r="C34" s="35" t="s">
        <v>332</v>
      </c>
      <c r="D34" s="35" t="str">
        <f>CONCATENATE(T8b!$A$1)</f>
        <v>Tabell 8b. Avgående inrikes varusändningar 2016 efter startvägregion1</v>
      </c>
      <c r="E34" s="35" t="str">
        <f>CONCATENATE(T8b!$A$2)</f>
        <v>Table 8b. Outgoing domestic consignments 2016 by regional directorate area of origin</v>
      </c>
      <c r="G34" s="287" t="str">
        <f t="shared" si="4"/>
        <v xml:space="preserve">Tabell 8b. </v>
      </c>
      <c r="H34" s="288" t="str">
        <f>MID(D34,12,57)</f>
        <v>Avgående inrikes varusändningar 2016 efter startvägregion</v>
      </c>
      <c r="I34" s="287" t="str">
        <f t="shared" si="5"/>
        <v xml:space="preserve">Table 8b. </v>
      </c>
      <c r="J34" s="288" t="str">
        <f>MID(E34,11,75)</f>
        <v>Outgoing domestic consignments 2016 by regional directorate area of origin</v>
      </c>
    </row>
    <row r="35" spans="1:10" ht="35.1" customHeight="1" x14ac:dyDescent="0.2">
      <c r="A35" s="35" t="s">
        <v>102</v>
      </c>
      <c r="B35" s="35" t="s">
        <v>103</v>
      </c>
      <c r="C35" s="35" t="s">
        <v>333</v>
      </c>
      <c r="D35" s="35" t="str">
        <f>CONCATENATE(T8c!$A$1)</f>
        <v>Tabell 8c. Avgående utrikes varusändningar 2016 efter startvägregion1</v>
      </c>
      <c r="E35" s="35" t="str">
        <f>CONCATENATE(T8c!$A$2)</f>
        <v>Tabell 8c. Outgoing international consignments 2016 by regional directorate area of origin</v>
      </c>
      <c r="G35" s="287" t="str">
        <f t="shared" si="4"/>
        <v xml:space="preserve">Tabell 8c. </v>
      </c>
      <c r="H35" s="288" t="str">
        <f>MID(D35,12,57)</f>
        <v>Avgående utrikes varusändningar 2016 efter startvägregion</v>
      </c>
      <c r="I35" s="287" t="str">
        <f t="shared" si="5"/>
        <v xml:space="preserve">Table 8c. </v>
      </c>
      <c r="J35" s="288" t="str">
        <f>MID(E35,11,80)</f>
        <v xml:space="preserve"> Outgoing international consignments 2016 by regional directorate area of origin</v>
      </c>
    </row>
    <row r="36" spans="1:10" ht="35.1" customHeight="1" x14ac:dyDescent="0.2">
      <c r="A36" s="35" t="s">
        <v>102</v>
      </c>
      <c r="B36" s="35" t="s">
        <v>103</v>
      </c>
      <c r="C36" s="35" t="s">
        <v>334</v>
      </c>
      <c r="D36" s="35" t="str">
        <f>CONCATENATE(T8d!$A$1)</f>
        <v>Tabell 8d. Ankommande varusändningar från utlandet 2016 efter vägregioner1</v>
      </c>
      <c r="E36" s="35" t="str">
        <f>CONCATENATE(T8d!$A$2)</f>
        <v>Table 8d. Incoming consignments from abroad 2016 by regional directorate area</v>
      </c>
      <c r="G36" s="287" t="str">
        <f t="shared" si="4"/>
        <v xml:space="preserve">Tabell 8d. </v>
      </c>
      <c r="H36" s="288" t="str">
        <f>MID(D36,12,62)</f>
        <v>Ankommande varusändningar från utlandet 2016 efter vägregioner</v>
      </c>
      <c r="I36" s="287" t="str">
        <f t="shared" si="5"/>
        <v xml:space="preserve">Table 8d. </v>
      </c>
      <c r="J36" s="288" t="str">
        <f>MID(E36,11,75)</f>
        <v>Incoming consignments from abroad 2016 by regional directorate area</v>
      </c>
    </row>
    <row r="37" spans="1:10" ht="35.1" customHeight="1" x14ac:dyDescent="0.2">
      <c r="A37" s="35" t="s">
        <v>102</v>
      </c>
      <c r="B37" s="35" t="s">
        <v>103</v>
      </c>
      <c r="C37" s="35" t="s">
        <v>335</v>
      </c>
      <c r="D37" s="35" t="str">
        <f>CONCATENATE(T9a!$A$1)</f>
        <v xml:space="preserve">Tabell 9a. Avgående utrikes varusändningar 2016 efter mottagarland/-region </v>
      </c>
      <c r="E37" s="35" t="str">
        <f>CONCATENATE(T9a!$A$2)</f>
        <v>Table 9a. Outgoing international consignments 2016 by recipient's country or region</v>
      </c>
      <c r="G37" s="287" t="str">
        <f t="shared" si="4"/>
        <v xml:space="preserve">Tabell 9a. </v>
      </c>
      <c r="H37" s="288" t="str">
        <f t="shared" si="6"/>
        <v xml:space="preserve">Avgående utrikes varusändningar 2016 efter mottagarland/-region </v>
      </c>
      <c r="I37" s="287" t="str">
        <f t="shared" si="5"/>
        <v xml:space="preserve">Table 9a. </v>
      </c>
      <c r="J37" s="288" t="str">
        <f t="shared" si="7"/>
        <v>Outgoing international consignments 2016 by recipient's country or region</v>
      </c>
    </row>
    <row r="38" spans="1:10" ht="39.950000000000003" customHeight="1" x14ac:dyDescent="0.2">
      <c r="A38" s="35" t="s">
        <v>102</v>
      </c>
      <c r="B38" s="35" t="s">
        <v>103</v>
      </c>
      <c r="C38" s="35" t="s">
        <v>336</v>
      </c>
      <c r="D38" s="35" t="str">
        <f>CONCATENATE(T9b!$A$1)</f>
        <v xml:space="preserve">Tabell 9b. Ankommande varusändningar från utlandet 2016 efter avsändarland/-region </v>
      </c>
      <c r="E38" s="35" t="str">
        <f>CONCATENATE(T9b!$A$2)</f>
        <v>Table 9b. Incoming consignments from abroad 2016 by country or region of the consignor</v>
      </c>
      <c r="G38" s="287" t="str">
        <f t="shared" si="4"/>
        <v xml:space="preserve">Tabell 9b. </v>
      </c>
      <c r="H38" s="288" t="str">
        <f t="shared" si="6"/>
        <v xml:space="preserve">Ankommande varusändningar från utlandet 2016 efter avsändarland/-region </v>
      </c>
      <c r="I38" s="287" t="str">
        <f t="shared" si="5"/>
        <v xml:space="preserve">Table 9b. </v>
      </c>
      <c r="J38" s="288" t="str">
        <f t="shared" si="7"/>
        <v>Incoming consignments from abroad 2016 by country or region of the consignor</v>
      </c>
    </row>
    <row r="39" spans="1:10" ht="39.950000000000003" customHeight="1" x14ac:dyDescent="0.2">
      <c r="A39" s="35" t="s">
        <v>102</v>
      </c>
      <c r="B39" s="35" t="s">
        <v>103</v>
      </c>
      <c r="C39" s="35" t="s">
        <v>337</v>
      </c>
      <c r="D39" s="35" t="str">
        <f>CONCATENATE(T10a!$A$1)</f>
        <v>Tabell 10a. Avgående inrikes varusändningar 2016 fördelat på start och mål. Totalt, kvantitet i 1 000-tal ton1</v>
      </c>
      <c r="E39" s="35" t="str">
        <f>CONCATENATE(T10a!$A$2)</f>
        <v>Table 10a. Outgoing domestic consignments 2016 by origin and destination. Total, quantity in 1 000 tonnes</v>
      </c>
      <c r="G39" s="287" t="str">
        <f t="shared" si="4"/>
        <v xml:space="preserve">Tabell 10a. </v>
      </c>
      <c r="H39" s="288" t="str">
        <f>MID(D39,13,97)</f>
        <v>Avgående inrikes varusändningar 2016 fördelat på start och mål. Totalt, kvantitet i 1 000-tal ton</v>
      </c>
      <c r="I39" s="287" t="str">
        <f t="shared" si="5"/>
        <v xml:space="preserve">Table 10a. </v>
      </c>
      <c r="J39" s="288" t="str">
        <f>MID(E39,12,300)</f>
        <v>Outgoing domestic consignments 2016 by origin and destination. Total, quantity in 1 000 tonnes</v>
      </c>
    </row>
    <row r="40" spans="1:10" ht="39.950000000000003" customHeight="1" x14ac:dyDescent="0.2">
      <c r="A40" s="35" t="s">
        <v>102</v>
      </c>
      <c r="B40" s="35" t="s">
        <v>103</v>
      </c>
      <c r="C40" s="35" t="s">
        <v>338</v>
      </c>
      <c r="D40" s="35" t="str">
        <f>CONCATENATE(T10b!$A$1)</f>
        <v>Tabell 10b. Avgående inrikes varusändningar 2016 fördelat på start och mål. Totalt, värde i miljoner SEK1</v>
      </c>
      <c r="E40" s="35" t="str">
        <f>CONCATENATE(T10b!$A$2)</f>
        <v>Table 10b. Outgoing domestic consignments 2016 by origin and destination. Total, value in millions SEK</v>
      </c>
      <c r="G40" s="287" t="str">
        <f t="shared" si="4"/>
        <v xml:space="preserve">Tabell 10b. </v>
      </c>
      <c r="H40" s="288" t="str">
        <f>MID(D40,13,92)</f>
        <v>Avgående inrikes varusändningar 2016 fördelat på start och mål. Totalt, värde i miljoner SEK</v>
      </c>
      <c r="I40" s="287" t="str">
        <f t="shared" ref="I40:I48" si="8">B40 &amp; " " &amp; C40 &amp; ". "</f>
        <v xml:space="preserve">Table 10b. </v>
      </c>
      <c r="J40" s="288" t="str">
        <f t="shared" ref="J40:J48" si="9">MID(E40,12,300)</f>
        <v>Outgoing domestic consignments 2016 by origin and destination. Total, value in millions SEK</v>
      </c>
    </row>
    <row r="41" spans="1:10" ht="39.950000000000003" customHeight="1" x14ac:dyDescent="0.2">
      <c r="A41" s="35" t="s">
        <v>102</v>
      </c>
      <c r="B41" s="35" t="s">
        <v>103</v>
      </c>
      <c r="C41" s="35" t="s">
        <v>339</v>
      </c>
      <c r="D41" s="35" t="str">
        <f>CONCATENATE(T11a!$A$1)</f>
        <v>Tabell 11a. Avgående utrikes varusändningar 2016 fördelat på start och mål. Totalt, kvantitet i 1 000-tal ton</v>
      </c>
      <c r="E41" s="35" t="str">
        <f>CONCATENATE(T11a!$A$2)</f>
        <v xml:space="preserve">Table 11a. Outgoing international consignments 2016 by origin and destination. Total, quantity in 1 000 tonnes </v>
      </c>
      <c r="G41" s="287" t="str">
        <f t="shared" si="4"/>
        <v xml:space="preserve">Tabell 11a. </v>
      </c>
      <c r="H41" s="288" t="str">
        <f t="shared" ref="H41:H48" si="10">MID(D41,13,200)</f>
        <v>Avgående utrikes varusändningar 2016 fördelat på start och mål. Totalt, kvantitet i 1 000-tal ton</v>
      </c>
      <c r="I41" s="287" t="str">
        <f t="shared" si="8"/>
        <v xml:space="preserve">Table 11a. </v>
      </c>
      <c r="J41" s="288" t="str">
        <f t="shared" si="9"/>
        <v xml:space="preserve">Outgoing international consignments 2016 by origin and destination. Total, quantity in 1 000 tonnes </v>
      </c>
    </row>
    <row r="42" spans="1:10" ht="39.950000000000003" customHeight="1" x14ac:dyDescent="0.2">
      <c r="A42" s="35" t="s">
        <v>102</v>
      </c>
      <c r="B42" s="35" t="s">
        <v>103</v>
      </c>
      <c r="C42" s="35" t="s">
        <v>340</v>
      </c>
      <c r="D42" s="35" t="str">
        <f>CONCATENATE(T11b!$A$1)</f>
        <v>Tabell 11b. Avgående utrikes varusändningar 2016 fördelat på start och mål. Totalt, värde i miljoner SEK</v>
      </c>
      <c r="E42" s="35" t="str">
        <f>CONCATENATE(T11b!$A$2)</f>
        <v xml:space="preserve">Table 11b. Outgoing international consignments 2016 by origin and destination. Total, value in millions SEK </v>
      </c>
      <c r="G42" s="287" t="str">
        <f t="shared" si="4"/>
        <v xml:space="preserve">Tabell 11b. </v>
      </c>
      <c r="H42" s="288" t="str">
        <f t="shared" si="10"/>
        <v>Avgående utrikes varusändningar 2016 fördelat på start och mål. Totalt, värde i miljoner SEK</v>
      </c>
      <c r="I42" s="287" t="str">
        <f t="shared" si="8"/>
        <v xml:space="preserve">Table 11b. </v>
      </c>
      <c r="J42" s="288" t="str">
        <f t="shared" si="9"/>
        <v xml:space="preserve">Outgoing international consignments 2016 by origin and destination. Total, value in millions SEK </v>
      </c>
    </row>
    <row r="43" spans="1:10" ht="39.950000000000003" customHeight="1" x14ac:dyDescent="0.2">
      <c r="A43" s="35" t="s">
        <v>102</v>
      </c>
      <c r="B43" s="35" t="s">
        <v>103</v>
      </c>
      <c r="C43" s="35" t="s">
        <v>341</v>
      </c>
      <c r="D43" s="35" t="str">
        <f>CONCATENATE(T11c!$A$1)</f>
        <v>Tabell 11c. Ankommande varusändningar från utlandet 2016 fördelat på start och mål. Totalt, kvantitet i 1 000-tal ton.</v>
      </c>
      <c r="E43" s="35" t="str">
        <f>CONCATENATE(T11c!$A$2)</f>
        <v xml:space="preserve">Table 11c. Incoming consignments from abroad 2016 by origin and destination. Total, quantity in 1 000 tonnes </v>
      </c>
      <c r="G43" s="287" t="str">
        <f t="shared" si="4"/>
        <v xml:space="preserve">Tabell 11c. </v>
      </c>
      <c r="H43" s="288" t="str">
        <f t="shared" si="10"/>
        <v>Ankommande varusändningar från utlandet 2016 fördelat på start och mål. Totalt, kvantitet i 1 000-tal ton.</v>
      </c>
      <c r="I43" s="287" t="str">
        <f t="shared" si="8"/>
        <v xml:space="preserve">Table 11c. </v>
      </c>
      <c r="J43" s="288" t="str">
        <f t="shared" si="9"/>
        <v xml:space="preserve">Incoming consignments from abroad 2016 by origin and destination. Total, quantity in 1 000 tonnes </v>
      </c>
    </row>
    <row r="44" spans="1:10" ht="39.950000000000003" customHeight="1" x14ac:dyDescent="0.2">
      <c r="A44" s="35" t="s">
        <v>102</v>
      </c>
      <c r="B44" s="35" t="s">
        <v>103</v>
      </c>
      <c r="C44" s="35" t="s">
        <v>342</v>
      </c>
      <c r="D44" s="35" t="str">
        <f>CONCATENATE(T11d!$A$1)</f>
        <v xml:space="preserve">Tabell 11d. Ankommande varusändningar från utlandet 2016 fördelat på start och mål. Totalt, värde i miljoner SEK </v>
      </c>
      <c r="E44" s="35" t="str">
        <f>CONCATENATE(T11d!$A$2)</f>
        <v>Table 11d. Incoming consignments from abroad 2016 by origin and destination. Total, value in millions SEK</v>
      </c>
      <c r="G44" s="287" t="str">
        <f t="shared" si="4"/>
        <v xml:space="preserve">Tabell 11d. </v>
      </c>
      <c r="H44" s="288" t="str">
        <f t="shared" si="10"/>
        <v xml:space="preserve">Ankommande varusändningar från utlandet 2016 fördelat på start och mål. Totalt, värde i miljoner SEK </v>
      </c>
      <c r="I44" s="287" t="str">
        <f t="shared" si="8"/>
        <v xml:space="preserve">Table 11d. </v>
      </c>
      <c r="J44" s="288" t="str">
        <f t="shared" si="9"/>
        <v>Incoming consignments from abroad 2016 by origin and destination. Total, value in millions SEK</v>
      </c>
    </row>
    <row r="45" spans="1:10" ht="39.950000000000003" customHeight="1" x14ac:dyDescent="0.2">
      <c r="A45" s="35" t="s">
        <v>102</v>
      </c>
      <c r="B45" s="35" t="s">
        <v>103</v>
      </c>
      <c r="C45" s="35" t="s">
        <v>345</v>
      </c>
      <c r="D45" s="35" t="str">
        <f>CONCATENATE(T12a!$A$1)</f>
        <v xml:space="preserve">Tabell 12a. Avgående varusändningar 2016 efter varugrupper, antal sändningar och genomsnittlig godsvikt </v>
      </c>
      <c r="E45" s="35" t="str">
        <f>CONCATENATE(T12a!$A$2)</f>
        <v>Table 12a. Outgoing consignments 2016 by commodity groups, number of consignments and average goods weight</v>
      </c>
      <c r="G45" s="287" t="str">
        <f t="shared" si="4"/>
        <v xml:space="preserve">Tabell 12a. </v>
      </c>
      <c r="H45" s="288" t="str">
        <f t="shared" si="10"/>
        <v xml:space="preserve">Avgående varusändningar 2016 efter varugrupper, antal sändningar och genomsnittlig godsvikt </v>
      </c>
      <c r="I45" s="287" t="str">
        <f t="shared" si="8"/>
        <v xml:space="preserve">Table 12a. </v>
      </c>
      <c r="J45" s="288" t="str">
        <f t="shared" si="9"/>
        <v>Outgoing consignments 2016 by commodity groups, number of consignments and average goods weight</v>
      </c>
    </row>
    <row r="46" spans="1:10" ht="39.950000000000003" customHeight="1" x14ac:dyDescent="0.2">
      <c r="A46" s="35" t="s">
        <v>102</v>
      </c>
      <c r="B46" s="35" t="s">
        <v>103</v>
      </c>
      <c r="C46" s="35" t="s">
        <v>346</v>
      </c>
      <c r="D46" s="35" t="str">
        <f>CONCATENATE(T12b!$A$1)</f>
        <v xml:space="preserve">Tabell 12b. Ankommande varusändningar från utlandet 2016 efter varugrupper, antal sändningar och genomsnittlig godsvikt  </v>
      </c>
      <c r="E46" s="35" t="str">
        <f>CONCATENATE(T12b!$A$2)</f>
        <v>Table 12b. Incoming consignments from abroad 2016 by commodity groups, number of consignments and average goods weight</v>
      </c>
      <c r="G46" s="287" t="str">
        <f t="shared" si="4"/>
        <v xml:space="preserve">Tabell 12b. </v>
      </c>
      <c r="H46" s="288" t="str">
        <f t="shared" si="10"/>
        <v xml:space="preserve">Ankommande varusändningar från utlandet 2016 efter varugrupper, antal sändningar och genomsnittlig godsvikt  </v>
      </c>
      <c r="I46" s="287" t="str">
        <f t="shared" si="8"/>
        <v xml:space="preserve">Table 12b. </v>
      </c>
      <c r="J46" s="288" t="str">
        <f t="shared" si="9"/>
        <v>Incoming consignments from abroad 2016 by commodity groups, number of consignments and average goods weight</v>
      </c>
    </row>
    <row r="47" spans="1:10" ht="39.950000000000003" customHeight="1" x14ac:dyDescent="0.2">
      <c r="A47" s="35" t="s">
        <v>102</v>
      </c>
      <c r="B47" s="35" t="s">
        <v>103</v>
      </c>
      <c r="C47" s="35" t="s">
        <v>343</v>
      </c>
      <c r="D47" s="35" t="str">
        <f>CONCATENATE(T13a!$A$1)</f>
        <v xml:space="preserve">Tabell 13a. Avgående varusändningar 2016 efter bransch, antal sändningar och genomsnittlig godsvikt </v>
      </c>
      <c r="E47" s="35" t="str">
        <f>CONCATENATE(T13a!$A$2)</f>
        <v>Table 13a. Outgoing consignments 2016 by branch, number of consignments and average goods weight</v>
      </c>
      <c r="G47" s="287" t="str">
        <f t="shared" si="4"/>
        <v xml:space="preserve">Tabell 13a. </v>
      </c>
      <c r="H47" s="288" t="str">
        <f t="shared" si="10"/>
        <v xml:space="preserve">Avgående varusändningar 2016 efter bransch, antal sändningar och genomsnittlig godsvikt </v>
      </c>
      <c r="I47" s="287" t="str">
        <f t="shared" si="8"/>
        <v xml:space="preserve">Table 13a. </v>
      </c>
      <c r="J47" s="288" t="str">
        <f t="shared" si="9"/>
        <v>Outgoing consignments 2016 by branch, number of consignments and average goods weight</v>
      </c>
    </row>
    <row r="48" spans="1:10" ht="39.950000000000003" customHeight="1" x14ac:dyDescent="0.2">
      <c r="A48" s="35" t="s">
        <v>102</v>
      </c>
      <c r="B48" s="35" t="s">
        <v>103</v>
      </c>
      <c r="C48" s="35" t="s">
        <v>344</v>
      </c>
      <c r="D48" s="35" t="str">
        <f>CONCATENATE(T13b!$A$1)</f>
        <v>Tabell 13b. Ankommande varusändningar från utlandet 2016 efter bransch, antal sändningar och genomsnittlig godsvikt</v>
      </c>
      <c r="E48" s="35" t="str">
        <f>CONCATENATE(T13b!$A$2)</f>
        <v>Table 13b. Incoming consignments from abroad 2016 by branch, number of consignments and average goods weight</v>
      </c>
      <c r="G48" s="287" t="str">
        <f t="shared" si="4"/>
        <v xml:space="preserve">Tabell 13b. </v>
      </c>
      <c r="H48" s="288" t="str">
        <f t="shared" si="10"/>
        <v>Ankommande varusändningar från utlandet 2016 efter bransch, antal sändningar och genomsnittlig godsvikt</v>
      </c>
      <c r="I48" s="287" t="str">
        <f t="shared" si="8"/>
        <v xml:space="preserve">Table 13b. </v>
      </c>
      <c r="J48" s="288" t="str">
        <f t="shared" si="9"/>
        <v>Incoming consignments from abroad 2016 by branch, number of consignments and average goods weight</v>
      </c>
    </row>
    <row r="49" spans="7:7" x14ac:dyDescent="0.2">
      <c r="G49" s="301" t="s">
        <v>424</v>
      </c>
    </row>
    <row r="50" spans="7:7" x14ac:dyDescent="0.2">
      <c r="G50" s="302" t="s">
        <v>425</v>
      </c>
    </row>
  </sheetData>
  <hyperlinks>
    <hyperlink ref="J5:J16" location="'Tabell 1'!A1" display="'Tabell 1'!A1"/>
    <hyperlink ref="G5:J5" location="'Tabell 1'!A1" display="'Tabell 1'!A1"/>
    <hyperlink ref="J6" location="T1b!A1" display="T1b!A1"/>
    <hyperlink ref="G6:J6" location="'Tabell 1'!A1" display="'Tabell 1'!A1"/>
    <hyperlink ref="J7" location="T1c!A1" display="T1c!A1"/>
    <hyperlink ref="G7:J7" location="'Tabell 1'!A1" display="'Tabell 1'!A1"/>
    <hyperlink ref="J8" location="T1d!A1" display="T1d!A1"/>
    <hyperlink ref="J9" location="T2a!A1" display="T2a!A1"/>
    <hyperlink ref="J10" location="T2b!A1" display="T2b!A1"/>
    <hyperlink ref="J11" location="T2c!A1" display="T2c!A1"/>
    <hyperlink ref="J12" location="T2d!A1" display="T2d!A1"/>
    <hyperlink ref="J13" location="T3a!A1" display="T3a!A1"/>
    <hyperlink ref="J14" location="T3b!A1" display="T3b!A1"/>
    <hyperlink ref="J15" location="T3c!A1" display="T3c!A1"/>
    <hyperlink ref="J16" location="T3d!A1" display="T3d!A1"/>
    <hyperlink ref="J17" location="T4a!A1" display="T4a!A1"/>
    <hyperlink ref="J18" location="T4b!A1" display="T4b!A1"/>
    <hyperlink ref="J19" location="T4c!A1" display="T4c!A1"/>
    <hyperlink ref="J20" location="T4d!A1" display="T4d!A1"/>
    <hyperlink ref="J21" location="T5a!A1" display="T5a!A1"/>
    <hyperlink ref="J22" location="T5b!A1" display="T5b!A1"/>
    <hyperlink ref="J23" location="T5c!A1" display="T5c!A1"/>
    <hyperlink ref="J24" location="T5d!A1" display="T5d!A1"/>
    <hyperlink ref="J25" location="T6a!A1" display="T6a!A1"/>
    <hyperlink ref="J26" location="T6b!A1" display="T6b!A1"/>
    <hyperlink ref="J27" location="T6c!A1" display="T6c!A1"/>
    <hyperlink ref="J28" location="T6d!A1" display="T6d!A1"/>
    <hyperlink ref="J29" location="T7a!A1" display="T7a!A1"/>
    <hyperlink ref="J30" location="T7b!A1" display="T7b!A1"/>
    <hyperlink ref="J31" location="T7c!A1" display="T7c!A1"/>
    <hyperlink ref="J32" location="T7d!A1" display="T7d!A1"/>
    <hyperlink ref="J33" location="T8a!A1" display="T8a!A1"/>
    <hyperlink ref="J34" location="T8b!A1" display="T8b!A1"/>
    <hyperlink ref="J35" location="T8c!A1" display="T8c!A1"/>
    <hyperlink ref="J36" location="T8d!A1" display="T8d!A1"/>
    <hyperlink ref="J37" location="T9a!A1" display="T9a!A1"/>
    <hyperlink ref="J38" location="T9b!A1" display="T9b!A1"/>
    <hyperlink ref="G5" location="T1a!A1" display="T1a!A1"/>
    <hyperlink ref="H5" location="T1a!A1" display="T1a!A1"/>
    <hyperlink ref="I5" location="T1a!A1" display="T1a!A1"/>
    <hyperlink ref="J5" location="T1a!A1" display="T1a!A1"/>
    <hyperlink ref="G6" location="T1b!A1" display="T1b!A1"/>
    <hyperlink ref="H6" location="T1b!A1" display="T1b!A1"/>
    <hyperlink ref="I6" location="T1b!A1" display="T1b!A1"/>
    <hyperlink ref="G7" location="T1c!A1" display="T1c!A1"/>
    <hyperlink ref="H7" location="T1c!A1" display="T1c!A1"/>
    <hyperlink ref="I7" location="T1c!A1" display="T1c!A1"/>
    <hyperlink ref="G8" location="T1d!A1" display="T1d!A1"/>
    <hyperlink ref="H8" location="T1d!A1" display="T1d!A1"/>
    <hyperlink ref="I8" location="T1d!A1" display="T1d!A1"/>
    <hyperlink ref="G9" location="T2a!A1" display="T2a!A1"/>
    <hyperlink ref="H9" location="T2a!A1" display="T2a!A1"/>
    <hyperlink ref="I9" location="T2a!A1" display="T2a!A1"/>
    <hyperlink ref="G10" location="T2b!A1" display="T2b!A1"/>
    <hyperlink ref="H10" location="T2b!A1" display="T2b!A1"/>
    <hyperlink ref="I10" location="T2b!A1" display="T2b!A1"/>
    <hyperlink ref="G11" location="T2c!A1" display="T2c!A1"/>
    <hyperlink ref="H11" location="T2c!A1" display="T2c!A1"/>
    <hyperlink ref="I11" location="T2c!A1" display="T2c!A1"/>
    <hyperlink ref="G12" location="T2d!A1" display="T2d!A1"/>
    <hyperlink ref="H12" location="T2d!A1" display="T2d!A1"/>
    <hyperlink ref="I12" location="T2d!A1" display="T2d!A1"/>
    <hyperlink ref="G13" location="T3a!A1" display="T3a!A1"/>
    <hyperlink ref="H13" location="T3a!A1" display="T3a!A1"/>
    <hyperlink ref="I13" location="T3a!A1" display="T3a!A1"/>
    <hyperlink ref="G14" location="T3b!A1" display="T3b!A1"/>
    <hyperlink ref="H14" location="T3b!A1" display="T3b!A1"/>
    <hyperlink ref="I14" location="T3b!A1" display="T3b!A1"/>
    <hyperlink ref="G15" location="T3c!A1" display="T3c!A1"/>
    <hyperlink ref="H15" location="T3c!A1" display="T3c!A1"/>
    <hyperlink ref="I15" location="T3c!A1" display="T3c!A1"/>
    <hyperlink ref="G16" location="T3d!A1" display="T3d!A1"/>
    <hyperlink ref="H16" location="T3d!A1" display="T3d!A1"/>
    <hyperlink ref="I16" location="T3d!A1" display="T3d!A1"/>
    <hyperlink ref="G17" location="T4a!A1" display="T4a!A1"/>
    <hyperlink ref="H17" location="T4a!A1" display="T4a!A1"/>
    <hyperlink ref="I17" location="T4a!A1" display="T4a!A1"/>
    <hyperlink ref="G18" location="T4b!A1" display="T4b!A1"/>
    <hyperlink ref="H18" location="T4b!A1" display="T4b!A1"/>
    <hyperlink ref="I18" location="T4b!A1" display="T4b!A1"/>
    <hyperlink ref="G19" location="T4c!A1" display="T4c!A1"/>
    <hyperlink ref="H19" location="T4c!A1" display="T4c!A1"/>
    <hyperlink ref="I19" location="T4c!A1" display="T4c!A1"/>
    <hyperlink ref="G20" location="T4d!A1" display="T4d!A1"/>
    <hyperlink ref="H20" location="T4d!A1" display="T4d!A1"/>
    <hyperlink ref="I20" location="T4d!A1" display="T4d!A1"/>
    <hyperlink ref="G21" location="T5a!A1" display="T5a!A1"/>
    <hyperlink ref="H21" location="T5a!A1" display="T5a!A1"/>
    <hyperlink ref="I21" location="T5a!A1" display="T5a!A1"/>
    <hyperlink ref="G22" location="T5b!A1" display="T5b!A1"/>
    <hyperlink ref="H22" location="T5b!A1" display="T5b!A1"/>
    <hyperlink ref="I22" location="T5b!A1" display="T5b!A1"/>
    <hyperlink ref="G23" location="T5c!A1" display="T5c!A1"/>
    <hyperlink ref="H23" location="T5c!A1" display="T5c!A1"/>
    <hyperlink ref="I23" location="T5c!A1" display="T5c!A1"/>
    <hyperlink ref="G24" location="T5d!A1" display="T5d!A1"/>
    <hyperlink ref="H24" location="T5d!A1" display="T5d!A1"/>
    <hyperlink ref="I24" location="T5d!A1" display="T5d!A1"/>
    <hyperlink ref="G25" location="T6a!A1" display="T6a!A1"/>
    <hyperlink ref="H25" location="T6a!A1" display="T6a!A1"/>
    <hyperlink ref="I25" location="T6a!A1" display="T6a!A1"/>
    <hyperlink ref="G26" location="T6b!A1" display="T6b!A1"/>
    <hyperlink ref="H26" location="T6b!A1" display="T6b!A1"/>
    <hyperlink ref="I26" location="T6b!A1" display="T6b!A1"/>
    <hyperlink ref="G27" location="T6c!A1" display="T6c!A1"/>
    <hyperlink ref="H27" location="T6c!A1" display="T6c!A1"/>
    <hyperlink ref="I27" location="T6c!A1" display="T6c!A1"/>
    <hyperlink ref="G28" location="T6d!A1" display="T6d!A1"/>
    <hyperlink ref="H28" location="T6d!A1" display="T6d!A1"/>
    <hyperlink ref="I28" location="T6d!A1" display="T6d!A1"/>
    <hyperlink ref="G29" location="T7a!A1" display="T7a!A1"/>
    <hyperlink ref="H29" location="T7a!A1" display="T7a!A1"/>
    <hyperlink ref="I29" location="T7a!A1" display="T7a!A1"/>
    <hyperlink ref="G30" location="T7b!A1" display="T7b!A1"/>
    <hyperlink ref="H30" location="T7b!A1" display="T7b!A1"/>
    <hyperlink ref="I30" location="T7b!A1" display="T7b!A1"/>
    <hyperlink ref="G31" location="T7c!A1" display="T7c!A1"/>
    <hyperlink ref="H31" location="T7c!A1" display="T7c!A1"/>
    <hyperlink ref="I31" location="T7c!A1" display="T7c!A1"/>
    <hyperlink ref="G32" location="T7d!A1" display="T7d!A1"/>
    <hyperlink ref="H32" location="T7d!A1" display="T7d!A1"/>
    <hyperlink ref="I32" location="T7d!A1" display="T7d!A1"/>
    <hyperlink ref="G33" location="T8a!A1" display="T8a!A1"/>
    <hyperlink ref="H33" location="T8a!A1" display="T8a!A1"/>
    <hyperlink ref="I33" location="T8a!A1" display="T8a!A1"/>
    <hyperlink ref="G34" location="T8b!A1" display="T8b!A1"/>
    <hyperlink ref="H34" location="T8b!A1" display="T8b!A1"/>
    <hyperlink ref="I34" location="T8b!A1" display="T8b!A1"/>
    <hyperlink ref="G35" location="T8c!A1" display="T8c!A1"/>
    <hyperlink ref="I35" location="T8c!A1" display="T8c!A1"/>
    <hyperlink ref="G36" location="T8d!A1" display="T8d!A1"/>
    <hyperlink ref="I36" location="T8d!A1" display="T8d!A1"/>
    <hyperlink ref="G37" location="T9a!A1" display="T9a!A1"/>
    <hyperlink ref="H37" location="T9a!A1" display="T9a!A1"/>
    <hyperlink ref="I37" location="T9a!A1" display="T9a!A1"/>
    <hyperlink ref="G38" location="T9b!A1" display="T9b!A1"/>
    <hyperlink ref="H38" location="T9b!A1" display="T9b!A1"/>
    <hyperlink ref="I38" location="T9b!A1" display="T9b!A1"/>
    <hyperlink ref="G39" location="T10a!A1" display="T10a!A1"/>
    <hyperlink ref="I39" location="T10a!A1" display="T10a!A1"/>
    <hyperlink ref="J39" location="T10a!A1" display="T10a!A1"/>
    <hyperlink ref="G40" location="T10b!A1" display="T10b!A1"/>
    <hyperlink ref="H40" location="T10b!A1" display="T10b!A1"/>
    <hyperlink ref="I40" location="T10b!A1" display="T10b!A1"/>
    <hyperlink ref="J40" location="T10b!A1" display="T10b!A1"/>
    <hyperlink ref="G41" location="T11a!A1" display="T11a!A1"/>
    <hyperlink ref="H41" location="T11a!A1" display="T11a!A1"/>
    <hyperlink ref="I41" location="T11a!A1" display="T11a!A1"/>
    <hyperlink ref="J41" location="T11a!A1" display="T11a!A1"/>
    <hyperlink ref="G42" location="T11b!A1" display="T11b!A1"/>
    <hyperlink ref="H42" location="T11b!A1" display="T11b!A1"/>
    <hyperlink ref="I42" location="T11b!A1" display="T11b!A1"/>
    <hyperlink ref="J42" location="T11b!A1" display="T11b!A1"/>
    <hyperlink ref="G43" location="T11c!A1" display="T11c!A1"/>
    <hyperlink ref="H43" location="T11c!A1" display="T11c!A1"/>
    <hyperlink ref="I43" location="T11c!A1" display="T11c!A1"/>
    <hyperlink ref="J43" location="T11c!A1" display="T11c!A1"/>
    <hyperlink ref="G44" location="T11d!A1" display="T11d!A1"/>
    <hyperlink ref="H44" location="T11d!A1" display="T11d!A1"/>
    <hyperlink ref="I44" location="T11d!A1" display="T11d!A1"/>
    <hyperlink ref="J44" location="T11d!A1" display="T11d!A1"/>
    <hyperlink ref="G45" location="T12a!A1" display="T12a!A1"/>
    <hyperlink ref="H45" location="T12a!A1" display="T12a!A1"/>
    <hyperlink ref="I45" location="T12a!A1" display="T12a!A1"/>
    <hyperlink ref="J45" location="T12a!A1" display="T12a!A1"/>
    <hyperlink ref="G46" location="T12b!A1" display="T12b!A1"/>
    <hyperlink ref="H46" location="T12b!A1" display="T12b!A1"/>
    <hyperlink ref="I46" location="T12b!A1" display="T12b!A1"/>
    <hyperlink ref="J46" location="T12b!A1" display="T12b!A1"/>
    <hyperlink ref="G47" location="T13a!A1" display="T13a!A1"/>
    <hyperlink ref="H47" location="T13a!A1" display="T13a!A1"/>
    <hyperlink ref="I47" location="T13a!A1" display="T13a!A1"/>
    <hyperlink ref="J47" location="T13a!A1" display="T13a!A1"/>
    <hyperlink ref="G48" location="T13b!A1" display="T13b!A1"/>
    <hyperlink ref="H48" location="T13b!A1" display="T13b!A1"/>
    <hyperlink ref="I48" location="T13b!A1" display="T13b!A1"/>
    <hyperlink ref="J48" location="T13b!A1" display="T13b!A1"/>
    <hyperlink ref="H35" location="T8b!A1" display="T8b!A1"/>
    <hyperlink ref="H36" location="T8b!A1" display="T8b!A1"/>
    <hyperlink ref="H39" location="T10b!A1" display="T10b!A1"/>
    <hyperlink ref="G50" r:id="rId1"/>
  </hyperlinks>
  <pageMargins left="0.74803149606299213" right="0.51181102362204722" top="0.98425196850393704" bottom="0.74803149606299213" header="0.51181102362204722" footer="0.51181102362204722"/>
  <pageSetup paperSize="9" scale="95" orientation="landscape" r:id="rId2"/>
  <headerFooter alignWithMargins="0"/>
  <colBreaks count="1" manualBreakCount="1">
    <brk id="5" max="31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A1:N34"/>
  <sheetViews>
    <sheetView workbookViewId="0">
      <selection activeCell="B34" sqref="B34"/>
    </sheetView>
  </sheetViews>
  <sheetFormatPr defaultRowHeight="12.75" x14ac:dyDescent="0.2"/>
  <cols>
    <col min="1" max="1" width="20.42578125" style="1" customWidth="1"/>
    <col min="2" max="2" width="10.5703125" style="1" bestFit="1" customWidth="1"/>
    <col min="3" max="3" width="2.28515625" style="1" customWidth="1"/>
    <col min="4" max="4" width="7.85546875" style="1" customWidth="1"/>
    <col min="5" max="5" width="11.42578125" style="1" customWidth="1"/>
    <col min="6" max="6" width="2.28515625" style="1" customWidth="1"/>
    <col min="7" max="7" width="7.85546875" style="1" customWidth="1"/>
    <col min="8" max="8" width="1.85546875" style="130" customWidth="1"/>
    <col min="9" max="9" width="6.28515625" style="130" bestFit="1" customWidth="1"/>
    <col min="10" max="10" width="2.28515625" style="130" customWidth="1"/>
    <col min="11" max="11" width="7.140625" style="130" bestFit="1" customWidth="1"/>
    <col min="12" max="12" width="8" style="130" bestFit="1" customWidth="1"/>
    <col min="13" max="13" width="2.28515625" style="130" customWidth="1"/>
    <col min="14" max="14" width="7.140625" style="130" bestFit="1" customWidth="1"/>
    <col min="15" max="16384" width="9.140625" style="1"/>
  </cols>
  <sheetData>
    <row r="1" spans="1:14" s="144" customFormat="1" x14ac:dyDescent="0.2">
      <c r="A1" s="21" t="s">
        <v>272</v>
      </c>
      <c r="L1" s="286" t="s">
        <v>377</v>
      </c>
    </row>
    <row r="2" spans="1:14" s="144" customFormat="1" x14ac:dyDescent="0.2">
      <c r="A2" s="143" t="s">
        <v>392</v>
      </c>
    </row>
    <row r="3" spans="1:14" ht="13.5" thickBot="1" x14ac:dyDescent="0.25"/>
    <row r="4" spans="1:14" s="138" customFormat="1" ht="27" customHeight="1" x14ac:dyDescent="0.2">
      <c r="A4" s="97" t="s">
        <v>25</v>
      </c>
      <c r="B4" s="147" t="s">
        <v>92</v>
      </c>
      <c r="C4" s="317" t="s">
        <v>188</v>
      </c>
      <c r="D4" s="318"/>
      <c r="E4" s="147" t="s">
        <v>93</v>
      </c>
      <c r="F4" s="317" t="s">
        <v>188</v>
      </c>
      <c r="G4" s="318"/>
      <c r="H4" s="147"/>
      <c r="I4" s="147" t="s">
        <v>190</v>
      </c>
      <c r="J4" s="147"/>
      <c r="K4" s="182" t="s">
        <v>188</v>
      </c>
      <c r="L4" s="183" t="s">
        <v>191</v>
      </c>
      <c r="M4" s="147"/>
      <c r="N4" s="182" t="s">
        <v>188</v>
      </c>
    </row>
    <row r="5" spans="1:14" s="138" customFormat="1" ht="27.75" customHeight="1" thickBot="1" x14ac:dyDescent="0.25">
      <c r="A5" s="140" t="s">
        <v>143</v>
      </c>
      <c r="B5" s="137" t="s">
        <v>94</v>
      </c>
      <c r="C5" s="320" t="s">
        <v>187</v>
      </c>
      <c r="D5" s="320"/>
      <c r="E5" s="137" t="s">
        <v>95</v>
      </c>
      <c r="F5" s="320" t="s">
        <v>187</v>
      </c>
      <c r="G5" s="320"/>
      <c r="H5" s="137"/>
      <c r="I5" s="137" t="s">
        <v>192</v>
      </c>
      <c r="J5" s="137"/>
      <c r="K5" s="137" t="s">
        <v>187</v>
      </c>
      <c r="L5" s="137" t="s">
        <v>193</v>
      </c>
      <c r="M5" s="137"/>
      <c r="N5" s="137" t="s">
        <v>187</v>
      </c>
    </row>
    <row r="6" spans="1:14" s="161" customFormat="1" ht="14.1" customHeight="1" x14ac:dyDescent="0.2">
      <c r="A6" s="42" t="s">
        <v>26</v>
      </c>
      <c r="B6" s="111">
        <v>3570.3359999999998</v>
      </c>
      <c r="C6" s="151" t="s">
        <v>46</v>
      </c>
      <c r="D6" s="111">
        <v>410.96899999999999</v>
      </c>
      <c r="E6" s="111">
        <v>98726.491999999998</v>
      </c>
      <c r="F6" s="151" t="s">
        <v>46</v>
      </c>
      <c r="G6" s="111">
        <v>38566.612000000001</v>
      </c>
      <c r="H6" s="111" t="s">
        <v>96</v>
      </c>
      <c r="I6" s="224">
        <v>6.2370000000000001</v>
      </c>
      <c r="J6" s="204" t="s">
        <v>46</v>
      </c>
      <c r="K6" s="203">
        <v>0.83099999999999996</v>
      </c>
      <c r="L6" s="203">
        <v>18.212</v>
      </c>
      <c r="M6" s="204" t="s">
        <v>46</v>
      </c>
      <c r="N6" s="203">
        <v>6.0270000000000001</v>
      </c>
    </row>
    <row r="7" spans="1:14" s="161" customFormat="1" ht="14.1" customHeight="1" x14ac:dyDescent="0.2">
      <c r="A7" s="42" t="s">
        <v>27</v>
      </c>
      <c r="B7" s="111">
        <v>278.214</v>
      </c>
      <c r="C7" s="151" t="s">
        <v>46</v>
      </c>
      <c r="D7" s="111">
        <v>278.58600000000001</v>
      </c>
      <c r="E7" s="111">
        <v>4430.3680000000004</v>
      </c>
      <c r="F7" s="151" t="s">
        <v>46</v>
      </c>
      <c r="G7" s="111">
        <v>3790.3530000000001</v>
      </c>
      <c r="H7" s="111" t="s">
        <v>96</v>
      </c>
      <c r="I7" s="224">
        <v>0.48599999999999999</v>
      </c>
      <c r="J7" s="204" t="s">
        <v>46</v>
      </c>
      <c r="K7" s="203">
        <v>0.48599999999999999</v>
      </c>
      <c r="L7" s="203">
        <v>0.81699999999999995</v>
      </c>
      <c r="M7" s="204" t="s">
        <v>46</v>
      </c>
      <c r="N7" s="203">
        <v>0.7</v>
      </c>
    </row>
    <row r="8" spans="1:14" s="161" customFormat="1" ht="14.1" customHeight="1" x14ac:dyDescent="0.2">
      <c r="A8" s="42" t="s">
        <v>28</v>
      </c>
      <c r="B8" s="111">
        <v>3679.2530000000002</v>
      </c>
      <c r="C8" s="151" t="s">
        <v>46</v>
      </c>
      <c r="D8" s="111">
        <v>2735.0079999999998</v>
      </c>
      <c r="E8" s="111">
        <v>39349.722999999998</v>
      </c>
      <c r="F8" s="151" t="s">
        <v>46</v>
      </c>
      <c r="G8" s="111">
        <v>21154.131000000001</v>
      </c>
      <c r="H8" s="111" t="s">
        <v>96</v>
      </c>
      <c r="I8" s="224">
        <v>6.4279999999999999</v>
      </c>
      <c r="J8" s="204" t="s">
        <v>46</v>
      </c>
      <c r="K8" s="203">
        <v>4.4950000000000001</v>
      </c>
      <c r="L8" s="203">
        <v>7.2590000000000003</v>
      </c>
      <c r="M8" s="204" t="s">
        <v>46</v>
      </c>
      <c r="N8" s="203">
        <v>3.7069999999999999</v>
      </c>
    </row>
    <row r="9" spans="1:14" s="161" customFormat="1" ht="14.1" customHeight="1" x14ac:dyDescent="0.2">
      <c r="A9" s="42" t="s">
        <v>29</v>
      </c>
      <c r="B9" s="111">
        <v>1356.4380000000001</v>
      </c>
      <c r="C9" s="151" t="s">
        <v>46</v>
      </c>
      <c r="D9" s="111">
        <v>476.71800000000002</v>
      </c>
      <c r="E9" s="111">
        <v>18763.650000000001</v>
      </c>
      <c r="F9" s="151" t="s">
        <v>46</v>
      </c>
      <c r="G9" s="111">
        <v>7403.0060000000003</v>
      </c>
      <c r="H9" s="111" t="s">
        <v>96</v>
      </c>
      <c r="I9" s="224">
        <v>2.37</v>
      </c>
      <c r="J9" s="204" t="s">
        <v>46</v>
      </c>
      <c r="K9" s="203">
        <v>0.83399999999999996</v>
      </c>
      <c r="L9" s="203">
        <v>3.4609999999999999</v>
      </c>
      <c r="M9" s="204" t="s">
        <v>46</v>
      </c>
      <c r="N9" s="203">
        <v>1.37</v>
      </c>
    </row>
    <row r="10" spans="1:14" s="161" customFormat="1" ht="14.1" customHeight="1" x14ac:dyDescent="0.2">
      <c r="A10" s="42" t="s">
        <v>30</v>
      </c>
      <c r="B10" s="111">
        <v>621.077</v>
      </c>
      <c r="C10" s="151" t="s">
        <v>46</v>
      </c>
      <c r="D10" s="111">
        <v>297.51799999999997</v>
      </c>
      <c r="E10" s="111">
        <v>18311.96</v>
      </c>
      <c r="F10" s="151" t="s">
        <v>46</v>
      </c>
      <c r="G10" s="111">
        <v>10141.114</v>
      </c>
      <c r="H10" s="111" t="s">
        <v>96</v>
      </c>
      <c r="I10" s="224">
        <v>1.085</v>
      </c>
      <c r="J10" s="204" t="s">
        <v>46</v>
      </c>
      <c r="K10" s="203">
        <v>0.52100000000000002</v>
      </c>
      <c r="L10" s="203">
        <v>3.3780000000000001</v>
      </c>
      <c r="M10" s="204" t="s">
        <v>46</v>
      </c>
      <c r="N10" s="203">
        <v>1.8480000000000001</v>
      </c>
    </row>
    <row r="11" spans="1:14" s="161" customFormat="1" ht="14.1" customHeight="1" x14ac:dyDescent="0.2">
      <c r="A11" s="42" t="s">
        <v>31</v>
      </c>
      <c r="B11" s="111">
        <v>296.00099999999998</v>
      </c>
      <c r="C11" s="151" t="s">
        <v>46</v>
      </c>
      <c r="D11" s="111">
        <v>101.161</v>
      </c>
      <c r="E11" s="111">
        <v>10299.554</v>
      </c>
      <c r="F11" s="151" t="s">
        <v>46</v>
      </c>
      <c r="G11" s="111">
        <v>3907.4470000000001</v>
      </c>
      <c r="H11" s="111" t="s">
        <v>96</v>
      </c>
      <c r="I11" s="224">
        <v>0.51700000000000002</v>
      </c>
      <c r="J11" s="204" t="s">
        <v>46</v>
      </c>
      <c r="K11" s="203">
        <v>0.18099999999999999</v>
      </c>
      <c r="L11" s="203">
        <v>1.9</v>
      </c>
      <c r="M11" s="204" t="s">
        <v>46</v>
      </c>
      <c r="N11" s="203">
        <v>0.74099999999999999</v>
      </c>
    </row>
    <row r="12" spans="1:14" s="161" customFormat="1" ht="14.1" customHeight="1" x14ac:dyDescent="0.2">
      <c r="A12" s="42" t="s">
        <v>134</v>
      </c>
      <c r="B12" s="111">
        <v>1570.6569999999999</v>
      </c>
      <c r="C12" s="151" t="s">
        <v>46</v>
      </c>
      <c r="D12" s="111">
        <v>1536.2909999999999</v>
      </c>
      <c r="E12" s="111">
        <v>12168.56</v>
      </c>
      <c r="F12" s="151" t="s">
        <v>46</v>
      </c>
      <c r="G12" s="111">
        <v>6850.3829999999998</v>
      </c>
      <c r="H12" s="111" t="s">
        <v>96</v>
      </c>
      <c r="I12" s="224">
        <v>2.7440000000000002</v>
      </c>
      <c r="J12" s="204" t="s">
        <v>46</v>
      </c>
      <c r="K12" s="203">
        <v>2.62</v>
      </c>
      <c r="L12" s="203">
        <v>2.2450000000000001</v>
      </c>
      <c r="M12" s="204" t="s">
        <v>46</v>
      </c>
      <c r="N12" s="203">
        <v>1.2669999999999999</v>
      </c>
    </row>
    <row r="13" spans="1:14" s="161" customFormat="1" ht="14.1" customHeight="1" x14ac:dyDescent="0.2">
      <c r="A13" s="42" t="s">
        <v>135</v>
      </c>
      <c r="B13" s="111">
        <v>638.00400000000002</v>
      </c>
      <c r="C13" s="151" t="s">
        <v>46</v>
      </c>
      <c r="D13" s="111">
        <v>710.94200000000001</v>
      </c>
      <c r="E13" s="111">
        <v>252.679</v>
      </c>
      <c r="F13" s="151" t="s">
        <v>46</v>
      </c>
      <c r="G13" s="111">
        <v>178.47800000000001</v>
      </c>
      <c r="H13" s="111" t="s">
        <v>96</v>
      </c>
      <c r="I13" s="224">
        <v>1.115</v>
      </c>
      <c r="J13" s="204" t="s">
        <v>46</v>
      </c>
      <c r="K13" s="203">
        <v>1.2330000000000001</v>
      </c>
      <c r="L13" s="203">
        <v>4.7E-2</v>
      </c>
      <c r="M13" s="204" t="s">
        <v>46</v>
      </c>
      <c r="N13" s="203">
        <v>3.3000000000000002E-2</v>
      </c>
    </row>
    <row r="14" spans="1:14" s="161" customFormat="1" ht="14.1" customHeight="1" x14ac:dyDescent="0.2">
      <c r="A14" s="42" t="s">
        <v>32</v>
      </c>
      <c r="B14" s="111">
        <v>999.87400000000002</v>
      </c>
      <c r="C14" s="151" t="s">
        <v>46</v>
      </c>
      <c r="D14" s="111">
        <v>312.572</v>
      </c>
      <c r="E14" s="111">
        <v>10005.441000000001</v>
      </c>
      <c r="F14" s="151" t="s">
        <v>46</v>
      </c>
      <c r="G14" s="111">
        <v>3675.3719999999998</v>
      </c>
      <c r="H14" s="111" t="s">
        <v>96</v>
      </c>
      <c r="I14" s="224">
        <v>1.7470000000000001</v>
      </c>
      <c r="J14" s="204" t="s">
        <v>46</v>
      </c>
      <c r="K14" s="203">
        <v>0.55400000000000005</v>
      </c>
      <c r="L14" s="203">
        <v>1.8460000000000001</v>
      </c>
      <c r="M14" s="204" t="s">
        <v>46</v>
      </c>
      <c r="N14" s="203">
        <v>0.69499999999999995</v>
      </c>
    </row>
    <row r="15" spans="1:14" s="161" customFormat="1" ht="14.1" customHeight="1" x14ac:dyDescent="0.2">
      <c r="A15" s="42" t="s">
        <v>33</v>
      </c>
      <c r="B15" s="111">
        <v>4598.9049999999997</v>
      </c>
      <c r="C15" s="151" t="s">
        <v>46</v>
      </c>
      <c r="D15" s="111">
        <v>823.80200000000002</v>
      </c>
      <c r="E15" s="111">
        <v>57921.930999999997</v>
      </c>
      <c r="F15" s="151" t="s">
        <v>46</v>
      </c>
      <c r="G15" s="111">
        <v>10286.566999999999</v>
      </c>
      <c r="H15" s="111" t="s">
        <v>96</v>
      </c>
      <c r="I15" s="224">
        <v>8.0340000000000007</v>
      </c>
      <c r="J15" s="204" t="s">
        <v>46</v>
      </c>
      <c r="K15" s="203">
        <v>1.462</v>
      </c>
      <c r="L15" s="203">
        <v>10.685</v>
      </c>
      <c r="M15" s="204" t="s">
        <v>46</v>
      </c>
      <c r="N15" s="203">
        <v>2.0630000000000002</v>
      </c>
    </row>
    <row r="16" spans="1:14" s="161" customFormat="1" ht="14.1" customHeight="1" x14ac:dyDescent="0.2">
      <c r="A16" s="42" t="s">
        <v>34</v>
      </c>
      <c r="B16" s="111">
        <v>1572.0820000000001</v>
      </c>
      <c r="C16" s="151" t="s">
        <v>46</v>
      </c>
      <c r="D16" s="111">
        <v>1943.8589999999999</v>
      </c>
      <c r="E16" s="111">
        <v>10374.959999999999</v>
      </c>
      <c r="F16" s="151" t="s">
        <v>46</v>
      </c>
      <c r="G16" s="111">
        <v>4300.835</v>
      </c>
      <c r="H16" s="111" t="s">
        <v>96</v>
      </c>
      <c r="I16" s="224">
        <v>2.746</v>
      </c>
      <c r="J16" s="204" t="s">
        <v>46</v>
      </c>
      <c r="K16" s="203">
        <v>3.3090000000000002</v>
      </c>
      <c r="L16" s="203">
        <v>1.9139999999999999</v>
      </c>
      <c r="M16" s="204" t="s">
        <v>46</v>
      </c>
      <c r="N16" s="203">
        <v>0.81</v>
      </c>
    </row>
    <row r="17" spans="1:14" s="161" customFormat="1" ht="14.1" customHeight="1" x14ac:dyDescent="0.2">
      <c r="A17" s="42" t="s">
        <v>35</v>
      </c>
      <c r="B17" s="111">
        <v>27543.003000000001</v>
      </c>
      <c r="C17" s="151" t="s">
        <v>46</v>
      </c>
      <c r="D17" s="111">
        <v>631.46900000000005</v>
      </c>
      <c r="E17" s="111">
        <v>189252.25099999999</v>
      </c>
      <c r="F17" s="151" t="s">
        <v>46</v>
      </c>
      <c r="G17" s="111">
        <v>33157.218999999997</v>
      </c>
      <c r="H17" s="111" t="s">
        <v>96</v>
      </c>
      <c r="I17" s="224">
        <v>48.118000000000002</v>
      </c>
      <c r="J17" s="204" t="s">
        <v>46</v>
      </c>
      <c r="K17" s="203">
        <v>3.7429999999999999</v>
      </c>
      <c r="L17" s="203">
        <v>34.911000000000001</v>
      </c>
      <c r="M17" s="204" t="s">
        <v>46</v>
      </c>
      <c r="N17" s="203">
        <v>5.1589999999999998</v>
      </c>
    </row>
    <row r="18" spans="1:14" s="161" customFormat="1" ht="14.1" customHeight="1" x14ac:dyDescent="0.2">
      <c r="A18" s="42" t="s">
        <v>36</v>
      </c>
      <c r="B18" s="111">
        <v>1818.8440000000001</v>
      </c>
      <c r="C18" s="151" t="s">
        <v>46</v>
      </c>
      <c r="D18" s="111">
        <v>1183.8019999999999</v>
      </c>
      <c r="E18" s="111">
        <v>10022.445</v>
      </c>
      <c r="F18" s="151" t="s">
        <v>46</v>
      </c>
      <c r="G18" s="111">
        <v>4603.777</v>
      </c>
      <c r="H18" s="111" t="s">
        <v>96</v>
      </c>
      <c r="I18" s="224">
        <v>3.1779999999999999</v>
      </c>
      <c r="J18" s="204" t="s">
        <v>46</v>
      </c>
      <c r="K18" s="203">
        <v>2.0219999999999998</v>
      </c>
      <c r="L18" s="203">
        <v>1.849</v>
      </c>
      <c r="M18" s="204" t="s">
        <v>46</v>
      </c>
      <c r="N18" s="203">
        <v>0.87</v>
      </c>
    </row>
    <row r="19" spans="1:14" s="161" customFormat="1" ht="14.1" customHeight="1" x14ac:dyDescent="0.2">
      <c r="A19" s="42" t="s">
        <v>37</v>
      </c>
      <c r="B19" s="111">
        <v>429.06</v>
      </c>
      <c r="C19" s="151" t="s">
        <v>46</v>
      </c>
      <c r="D19" s="111">
        <v>153.369</v>
      </c>
      <c r="E19" s="111">
        <v>10686.874</v>
      </c>
      <c r="F19" s="151" t="s">
        <v>46</v>
      </c>
      <c r="G19" s="111">
        <v>3914.654</v>
      </c>
      <c r="H19" s="111" t="s">
        <v>96</v>
      </c>
      <c r="I19" s="224">
        <v>0.75</v>
      </c>
      <c r="J19" s="204" t="s">
        <v>46</v>
      </c>
      <c r="K19" s="203">
        <v>0.27400000000000002</v>
      </c>
      <c r="L19" s="203">
        <v>1.9710000000000001</v>
      </c>
      <c r="M19" s="204" t="s">
        <v>46</v>
      </c>
      <c r="N19" s="203">
        <v>0.748</v>
      </c>
    </row>
    <row r="20" spans="1:14" s="161" customFormat="1" ht="14.1" customHeight="1" x14ac:dyDescent="0.2">
      <c r="A20" s="42" t="s">
        <v>38</v>
      </c>
      <c r="B20" s="111">
        <v>918.154</v>
      </c>
      <c r="C20" s="151" t="s">
        <v>46</v>
      </c>
      <c r="D20" s="111">
        <v>672.48800000000006</v>
      </c>
      <c r="E20" s="111">
        <v>12872.659</v>
      </c>
      <c r="F20" s="151" t="s">
        <v>46</v>
      </c>
      <c r="G20" s="111">
        <v>5410.3509999999997</v>
      </c>
      <c r="H20" s="111" t="s">
        <v>96</v>
      </c>
      <c r="I20" s="224">
        <v>1.6040000000000001</v>
      </c>
      <c r="J20" s="204" t="s">
        <v>46</v>
      </c>
      <c r="K20" s="203">
        <v>1.163</v>
      </c>
      <c r="L20" s="203">
        <v>2.375</v>
      </c>
      <c r="M20" s="204" t="s">
        <v>46</v>
      </c>
      <c r="N20" s="203">
        <v>1.01</v>
      </c>
    </row>
    <row r="21" spans="1:14" s="161" customFormat="1" ht="14.1" customHeight="1" x14ac:dyDescent="0.2">
      <c r="A21" s="42" t="s">
        <v>39</v>
      </c>
      <c r="B21" s="111">
        <v>497.77699999999999</v>
      </c>
      <c r="C21" s="151" t="s">
        <v>46</v>
      </c>
      <c r="D21" s="111">
        <v>222.70599999999999</v>
      </c>
      <c r="E21" s="111">
        <v>5979.6880000000001</v>
      </c>
      <c r="F21" s="151" t="s">
        <v>46</v>
      </c>
      <c r="G21" s="111">
        <v>2351.6419999999998</v>
      </c>
      <c r="H21" s="111" t="s">
        <v>96</v>
      </c>
      <c r="I21" s="224">
        <v>0.87</v>
      </c>
      <c r="J21" s="204" t="s">
        <v>46</v>
      </c>
      <c r="K21" s="203">
        <v>0.39300000000000002</v>
      </c>
      <c r="L21" s="203">
        <v>1.103</v>
      </c>
      <c r="M21" s="204" t="s">
        <v>46</v>
      </c>
      <c r="N21" s="203">
        <v>0.44700000000000001</v>
      </c>
    </row>
    <row r="22" spans="1:14" s="161" customFormat="1" ht="14.1" customHeight="1" x14ac:dyDescent="0.2">
      <c r="A22" s="42" t="s">
        <v>40</v>
      </c>
      <c r="B22" s="111">
        <v>1700.085</v>
      </c>
      <c r="C22" s="151" t="s">
        <v>46</v>
      </c>
      <c r="D22" s="111">
        <v>910.19799999999998</v>
      </c>
      <c r="E22" s="111">
        <v>5696.4690000000001</v>
      </c>
      <c r="F22" s="151" t="s">
        <v>46</v>
      </c>
      <c r="G22" s="111">
        <v>1305.9690000000001</v>
      </c>
      <c r="H22" s="111" t="s">
        <v>96</v>
      </c>
      <c r="I22" s="224">
        <v>2.97</v>
      </c>
      <c r="J22" s="204" t="s">
        <v>46</v>
      </c>
      <c r="K22" s="203">
        <v>1.5629999999999999</v>
      </c>
      <c r="L22" s="203">
        <v>1.0509999999999999</v>
      </c>
      <c r="M22" s="204" t="s">
        <v>46</v>
      </c>
      <c r="N22" s="203">
        <v>0.26600000000000001</v>
      </c>
    </row>
    <row r="23" spans="1:14" s="161" customFormat="1" ht="14.1" customHeight="1" x14ac:dyDescent="0.2">
      <c r="A23" s="42" t="s">
        <v>41</v>
      </c>
      <c r="B23" s="111">
        <v>1591.7280000000001</v>
      </c>
      <c r="C23" s="151" t="s">
        <v>46</v>
      </c>
      <c r="D23" s="111">
        <v>671.22199999999998</v>
      </c>
      <c r="E23" s="111">
        <v>7301.1620000000003</v>
      </c>
      <c r="F23" s="151" t="s">
        <v>46</v>
      </c>
      <c r="G23" s="111">
        <v>2146.69</v>
      </c>
      <c r="H23" s="111" t="s">
        <v>96</v>
      </c>
      <c r="I23" s="224">
        <v>2.7810000000000001</v>
      </c>
      <c r="J23" s="204" t="s">
        <v>46</v>
      </c>
      <c r="K23" s="203">
        <v>1.1619999999999999</v>
      </c>
      <c r="L23" s="203">
        <v>1.347</v>
      </c>
      <c r="M23" s="204" t="s">
        <v>46</v>
      </c>
      <c r="N23" s="203">
        <v>0.41799999999999998</v>
      </c>
    </row>
    <row r="24" spans="1:14" s="161" customFormat="1" ht="14.1" customHeight="1" x14ac:dyDescent="0.2">
      <c r="A24" s="42" t="s">
        <v>136</v>
      </c>
      <c r="B24" s="111">
        <v>9.5779999999999994</v>
      </c>
      <c r="C24" s="151" t="s">
        <v>46</v>
      </c>
      <c r="D24" s="111">
        <v>7.48</v>
      </c>
      <c r="E24" s="111">
        <v>493.93</v>
      </c>
      <c r="F24" s="151" t="s">
        <v>46</v>
      </c>
      <c r="G24" s="111">
        <v>404.06200000000001</v>
      </c>
      <c r="H24" s="111" t="s">
        <v>96</v>
      </c>
      <c r="I24" s="224">
        <v>1.7000000000000001E-2</v>
      </c>
      <c r="J24" s="204" t="s">
        <v>46</v>
      </c>
      <c r="K24" s="203">
        <v>1.2999999999999999E-2</v>
      </c>
      <c r="L24" s="203">
        <v>9.0999999999999998E-2</v>
      </c>
      <c r="M24" s="204" t="s">
        <v>46</v>
      </c>
      <c r="N24" s="203">
        <v>7.4999999999999997E-2</v>
      </c>
    </row>
    <row r="25" spans="1:14" s="161" customFormat="1" ht="14.1" customHeight="1" x14ac:dyDescent="0.2">
      <c r="A25" s="42" t="s">
        <v>42</v>
      </c>
      <c r="B25" s="111">
        <v>1169.729</v>
      </c>
      <c r="C25" s="151" t="s">
        <v>46</v>
      </c>
      <c r="D25" s="111">
        <v>757.61500000000001</v>
      </c>
      <c r="E25" s="111">
        <v>15610.06</v>
      </c>
      <c r="F25" s="151" t="s">
        <v>46</v>
      </c>
      <c r="G25" s="111">
        <v>11879.201999999999</v>
      </c>
      <c r="H25" s="111" t="s">
        <v>96</v>
      </c>
      <c r="I25" s="224">
        <v>2.044</v>
      </c>
      <c r="J25" s="204" t="s">
        <v>46</v>
      </c>
      <c r="K25" s="203">
        <v>1.31</v>
      </c>
      <c r="L25" s="203">
        <v>2.88</v>
      </c>
      <c r="M25" s="204" t="s">
        <v>46</v>
      </c>
      <c r="N25" s="203">
        <v>2.1509999999999998</v>
      </c>
    </row>
    <row r="26" spans="1:14" s="161" customFormat="1" ht="14.1" customHeight="1" x14ac:dyDescent="0.2">
      <c r="A26" s="42" t="s">
        <v>43</v>
      </c>
      <c r="B26" s="111">
        <v>2382.0450000000001</v>
      </c>
      <c r="C26" s="151" t="s">
        <v>46</v>
      </c>
      <c r="D26" s="111">
        <v>890.95500000000004</v>
      </c>
      <c r="E26" s="111">
        <v>3584.8049999999998</v>
      </c>
      <c r="F26" s="151" t="s">
        <v>46</v>
      </c>
      <c r="G26" s="111">
        <v>1134.1379999999999</v>
      </c>
      <c r="H26" s="111" t="s">
        <v>96</v>
      </c>
      <c r="I26" s="224">
        <v>4.1609999999999996</v>
      </c>
      <c r="J26" s="204" t="s">
        <v>46</v>
      </c>
      <c r="K26" s="203">
        <v>1.5309999999999999</v>
      </c>
      <c r="L26" s="203">
        <v>0.66100000000000003</v>
      </c>
      <c r="M26" s="204" t="s">
        <v>46</v>
      </c>
      <c r="N26" s="203">
        <v>0.22</v>
      </c>
    </row>
    <row r="27" spans="1:14" s="138" customFormat="1" ht="14.1" customHeight="1" thickBot="1" x14ac:dyDescent="0.25">
      <c r="A27" s="152" t="s">
        <v>1</v>
      </c>
      <c r="B27" s="153">
        <v>57240.843000000001</v>
      </c>
      <c r="C27" s="154" t="s">
        <v>46</v>
      </c>
      <c r="D27" s="153">
        <v>4438.0439999999999</v>
      </c>
      <c r="E27" s="153">
        <v>542105.66200000001</v>
      </c>
      <c r="F27" s="154" t="s">
        <v>46</v>
      </c>
      <c r="G27" s="153">
        <v>59623.669000000002</v>
      </c>
      <c r="H27" s="153" t="s">
        <v>96</v>
      </c>
      <c r="I27" s="153">
        <v>100</v>
      </c>
      <c r="J27" s="153" t="s">
        <v>46</v>
      </c>
      <c r="K27" s="153">
        <v>0</v>
      </c>
      <c r="L27" s="153">
        <v>100</v>
      </c>
      <c r="M27" s="153" t="s">
        <v>46</v>
      </c>
      <c r="N27" s="153">
        <v>0</v>
      </c>
    </row>
    <row r="28" spans="1:14" s="20" customFormat="1" ht="6.75" customHeight="1" x14ac:dyDescent="0.2">
      <c r="C28" s="129"/>
      <c r="D28" s="129"/>
      <c r="E28" s="129"/>
      <c r="F28" s="129"/>
      <c r="G28" s="129"/>
      <c r="H28" s="129"/>
    </row>
    <row r="29" spans="1:14" s="20" customFormat="1" ht="11.25" x14ac:dyDescent="0.2"/>
    <row r="30" spans="1:14" s="20" customFormat="1" ht="11.25" x14ac:dyDescent="0.2">
      <c r="B30" s="223"/>
      <c r="C30" s="223"/>
      <c r="D30" s="223"/>
      <c r="E30" s="223"/>
    </row>
    <row r="31" spans="1:14" x14ac:dyDescent="0.2">
      <c r="B31" s="304"/>
      <c r="C31" s="304"/>
      <c r="D31" s="304"/>
      <c r="E31" s="304"/>
      <c r="F31" s="304"/>
      <c r="G31" s="304"/>
      <c r="H31" s="304"/>
      <c r="I31" s="304"/>
      <c r="J31" s="304"/>
      <c r="K31" s="304"/>
      <c r="L31" s="304"/>
      <c r="M31" s="304"/>
      <c r="N31" s="304"/>
    </row>
    <row r="32" spans="1:14" x14ac:dyDescent="0.2">
      <c r="B32" s="304"/>
      <c r="C32" s="304"/>
      <c r="D32" s="304"/>
      <c r="E32" s="304"/>
      <c r="F32" s="304"/>
      <c r="G32" s="304"/>
      <c r="H32" s="304"/>
      <c r="I32" s="304"/>
      <c r="J32" s="304"/>
      <c r="K32" s="304"/>
      <c r="L32" s="304"/>
      <c r="M32" s="304"/>
      <c r="N32" s="304"/>
    </row>
    <row r="33" spans="2:14" x14ac:dyDescent="0.2">
      <c r="B33" s="304"/>
      <c r="C33" s="304"/>
      <c r="D33" s="304"/>
      <c r="E33" s="304"/>
      <c r="F33" s="304"/>
      <c r="G33" s="304"/>
      <c r="H33" s="304"/>
      <c r="I33" s="304"/>
      <c r="J33" s="304"/>
      <c r="K33" s="304"/>
      <c r="L33" s="304"/>
      <c r="M33" s="304"/>
      <c r="N33" s="304"/>
    </row>
    <row r="34" spans="2:14" x14ac:dyDescent="0.2">
      <c r="B34" s="304"/>
      <c r="C34" s="304"/>
      <c r="D34" s="304"/>
      <c r="E34" s="304"/>
      <c r="F34" s="304"/>
      <c r="G34" s="304"/>
      <c r="H34" s="304"/>
      <c r="I34" s="304"/>
      <c r="J34" s="304"/>
      <c r="K34" s="304"/>
      <c r="L34" s="304"/>
      <c r="M34" s="304"/>
      <c r="N34" s="304"/>
    </row>
  </sheetData>
  <mergeCells count="4">
    <mergeCell ref="C4:D4"/>
    <mergeCell ref="F4:G4"/>
    <mergeCell ref="C5:D5"/>
    <mergeCell ref="F5:G5"/>
  </mergeCells>
  <hyperlinks>
    <hyperlink ref="L1" location="'Tabellförteckning_List of table'!G1" display="Till innehållsförteckning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N39"/>
  <sheetViews>
    <sheetView workbookViewId="0">
      <selection activeCell="A57" sqref="A57"/>
    </sheetView>
  </sheetViews>
  <sheetFormatPr defaultRowHeight="12.75" x14ac:dyDescent="0.2"/>
  <cols>
    <col min="1" max="1" width="16.7109375" style="1" customWidth="1"/>
    <col min="2" max="2" width="10.5703125" style="1" bestFit="1" customWidth="1"/>
    <col min="3" max="3" width="2.28515625" style="1" customWidth="1"/>
    <col min="4" max="4" width="7.85546875" style="1" customWidth="1"/>
    <col min="5" max="5" width="11.42578125" style="1" customWidth="1"/>
    <col min="6" max="6" width="2.28515625" style="1" customWidth="1"/>
    <col min="7" max="7" width="7.85546875" style="1" customWidth="1"/>
    <col min="8" max="8" width="1.5703125" style="7" customWidth="1"/>
    <col min="9" max="9" width="7.5703125" style="131" customWidth="1"/>
    <col min="10" max="10" width="2.28515625" style="7" customWidth="1"/>
    <col min="11" max="11" width="7.140625" style="7" bestFit="1" customWidth="1"/>
    <col min="12" max="12" width="8" style="7" bestFit="1" customWidth="1"/>
    <col min="13" max="13" width="2.28515625" style="7" customWidth="1"/>
    <col min="14" max="14" width="7.140625" style="7" bestFit="1" customWidth="1"/>
    <col min="15" max="16384" width="9.140625" style="1"/>
  </cols>
  <sheetData>
    <row r="1" spans="1:14" s="144" customFormat="1" ht="14.25" x14ac:dyDescent="0.2">
      <c r="A1" s="21" t="s">
        <v>432</v>
      </c>
      <c r="H1" s="131"/>
      <c r="I1" s="131"/>
      <c r="J1" s="131"/>
      <c r="K1" s="131"/>
      <c r="L1" s="286" t="s">
        <v>377</v>
      </c>
      <c r="M1" s="131"/>
      <c r="N1" s="131"/>
    </row>
    <row r="2" spans="1:14" s="144" customFormat="1" x14ac:dyDescent="0.2">
      <c r="A2" s="143" t="s">
        <v>400</v>
      </c>
      <c r="H2" s="131"/>
      <c r="I2" s="131"/>
      <c r="J2" s="131"/>
      <c r="K2" s="131"/>
      <c r="L2" s="131"/>
      <c r="M2" s="131"/>
      <c r="N2" s="131"/>
    </row>
    <row r="3" spans="1:14" ht="13.5" thickBot="1" x14ac:dyDescent="0.25"/>
    <row r="4" spans="1:14" s="138" customFormat="1" ht="27" customHeight="1" x14ac:dyDescent="0.2">
      <c r="A4" s="97" t="s">
        <v>144</v>
      </c>
      <c r="B4" s="147" t="s">
        <v>92</v>
      </c>
      <c r="C4" s="317" t="s">
        <v>188</v>
      </c>
      <c r="D4" s="318"/>
      <c r="E4" s="147" t="s">
        <v>93</v>
      </c>
      <c r="F4" s="317" t="s">
        <v>188</v>
      </c>
      <c r="G4" s="318"/>
      <c r="H4" s="148"/>
      <c r="I4" s="147" t="s">
        <v>190</v>
      </c>
      <c r="J4" s="317" t="s">
        <v>188</v>
      </c>
      <c r="K4" s="318"/>
      <c r="L4" s="147" t="s">
        <v>191</v>
      </c>
      <c r="M4" s="317" t="s">
        <v>188</v>
      </c>
      <c r="N4" s="318"/>
    </row>
    <row r="5" spans="1:14" s="138" customFormat="1" ht="27.75" customHeight="1" thickBot="1" x14ac:dyDescent="0.25">
      <c r="A5" s="140" t="s">
        <v>431</v>
      </c>
      <c r="B5" s="137" t="s">
        <v>94</v>
      </c>
      <c r="C5" s="320" t="s">
        <v>187</v>
      </c>
      <c r="D5" s="320"/>
      <c r="E5" s="137" t="s">
        <v>95</v>
      </c>
      <c r="F5" s="320" t="s">
        <v>187</v>
      </c>
      <c r="G5" s="320"/>
      <c r="H5" s="137"/>
      <c r="I5" s="137" t="s">
        <v>192</v>
      </c>
      <c r="J5" s="137"/>
      <c r="K5" s="137" t="s">
        <v>187</v>
      </c>
      <c r="L5" s="137" t="s">
        <v>193</v>
      </c>
      <c r="M5" s="137"/>
      <c r="N5" s="137" t="s">
        <v>187</v>
      </c>
    </row>
    <row r="6" spans="1:14" s="161" customFormat="1" ht="17.25" customHeight="1" x14ac:dyDescent="0.2">
      <c r="A6" s="42" t="s">
        <v>22</v>
      </c>
      <c r="B6" s="111">
        <v>13472.906999999999</v>
      </c>
      <c r="C6" s="151" t="s">
        <v>46</v>
      </c>
      <c r="D6" s="111">
        <v>2709.826</v>
      </c>
      <c r="E6" s="111">
        <v>282410.58799999999</v>
      </c>
      <c r="F6" s="151" t="s">
        <v>46</v>
      </c>
      <c r="G6" s="111">
        <v>88387.849000000002</v>
      </c>
      <c r="H6" s="156" t="s">
        <v>96</v>
      </c>
      <c r="I6" s="224">
        <v>5.093</v>
      </c>
      <c r="J6" s="204" t="s">
        <v>46</v>
      </c>
      <c r="K6" s="203">
        <v>0.997</v>
      </c>
      <c r="L6" s="203">
        <v>13.260999999999999</v>
      </c>
      <c r="M6" s="204" t="s">
        <v>46</v>
      </c>
      <c r="N6" s="203">
        <v>3.6760000000000002</v>
      </c>
    </row>
    <row r="7" spans="1:14" s="161" customFormat="1" ht="17.25" customHeight="1" x14ac:dyDescent="0.2">
      <c r="A7" s="42" t="s">
        <v>170</v>
      </c>
      <c r="B7" s="111">
        <v>35956.625</v>
      </c>
      <c r="C7" s="151" t="s">
        <v>46</v>
      </c>
      <c r="D7" s="111">
        <v>4475.4589999999998</v>
      </c>
      <c r="E7" s="111">
        <v>348895.43400000001</v>
      </c>
      <c r="F7" s="151" t="s">
        <v>46</v>
      </c>
      <c r="G7" s="111">
        <v>48362.678</v>
      </c>
      <c r="H7" s="156" t="s">
        <v>96</v>
      </c>
      <c r="I7" s="224">
        <v>13.593</v>
      </c>
      <c r="J7" s="204" t="s">
        <v>46</v>
      </c>
      <c r="K7" s="203">
        <v>1.5569999999999999</v>
      </c>
      <c r="L7" s="203">
        <v>16.382999999999999</v>
      </c>
      <c r="M7" s="204" t="s">
        <v>46</v>
      </c>
      <c r="N7" s="203">
        <v>2.1709999999999998</v>
      </c>
    </row>
    <row r="8" spans="1:14" s="161" customFormat="1" ht="17.25" customHeight="1" x14ac:dyDescent="0.2">
      <c r="A8" s="42" t="s">
        <v>171</v>
      </c>
      <c r="B8" s="111">
        <v>25793.050999999999</v>
      </c>
      <c r="C8" s="151" t="s">
        <v>46</v>
      </c>
      <c r="D8" s="111">
        <v>4089.6610000000001</v>
      </c>
      <c r="E8" s="111">
        <v>251108.33900000001</v>
      </c>
      <c r="F8" s="151" t="s">
        <v>46</v>
      </c>
      <c r="G8" s="111">
        <v>41098.830999999998</v>
      </c>
      <c r="H8" s="111" t="s">
        <v>96</v>
      </c>
      <c r="I8" s="224">
        <v>9.7509999999999994</v>
      </c>
      <c r="J8" s="204" t="s">
        <v>46</v>
      </c>
      <c r="K8" s="203">
        <v>1.464</v>
      </c>
      <c r="L8" s="203">
        <v>11.791</v>
      </c>
      <c r="M8" s="204" t="s">
        <v>46</v>
      </c>
      <c r="N8" s="203">
        <v>1.9139999999999999</v>
      </c>
    </row>
    <row r="9" spans="1:14" s="161" customFormat="1" ht="17.25" customHeight="1" x14ac:dyDescent="0.2">
      <c r="A9" s="42" t="s">
        <v>172</v>
      </c>
      <c r="B9" s="111">
        <v>31544.594000000001</v>
      </c>
      <c r="C9" s="151" t="s">
        <v>46</v>
      </c>
      <c r="D9" s="111">
        <v>4222.0950000000003</v>
      </c>
      <c r="E9" s="111">
        <v>320501.91800000001</v>
      </c>
      <c r="F9" s="151" t="s">
        <v>46</v>
      </c>
      <c r="G9" s="111">
        <v>44181.832999999999</v>
      </c>
      <c r="H9" s="111" t="s">
        <v>96</v>
      </c>
      <c r="I9" s="224">
        <v>11.925000000000001</v>
      </c>
      <c r="J9" s="204" t="s">
        <v>46</v>
      </c>
      <c r="K9" s="203">
        <v>1.4810000000000001</v>
      </c>
      <c r="L9" s="203">
        <v>15.048999999999999</v>
      </c>
      <c r="M9" s="204" t="s">
        <v>46</v>
      </c>
      <c r="N9" s="203">
        <v>1.9650000000000001</v>
      </c>
    </row>
    <row r="10" spans="1:14" s="161" customFormat="1" ht="17.25" customHeight="1" x14ac:dyDescent="0.2">
      <c r="A10" s="42" t="s">
        <v>173</v>
      </c>
      <c r="B10" s="111">
        <v>55785.171000000002</v>
      </c>
      <c r="C10" s="151" t="s">
        <v>46</v>
      </c>
      <c r="D10" s="111">
        <v>5635.9350000000004</v>
      </c>
      <c r="E10" s="111">
        <v>564709.52</v>
      </c>
      <c r="F10" s="151" t="s">
        <v>46</v>
      </c>
      <c r="G10" s="111">
        <v>66956.634999999995</v>
      </c>
      <c r="H10" s="111" t="s">
        <v>96</v>
      </c>
      <c r="I10" s="224">
        <v>21.088999999999999</v>
      </c>
      <c r="J10" s="204" t="s">
        <v>46</v>
      </c>
      <c r="K10" s="203">
        <v>1.8680000000000001</v>
      </c>
      <c r="L10" s="203">
        <v>26.515999999999998</v>
      </c>
      <c r="M10" s="204" t="s">
        <v>46</v>
      </c>
      <c r="N10" s="203">
        <v>2.887</v>
      </c>
    </row>
    <row r="11" spans="1:14" s="161" customFormat="1" ht="17.25" customHeight="1" x14ac:dyDescent="0.2">
      <c r="A11" s="42" t="s">
        <v>174</v>
      </c>
      <c r="B11" s="111">
        <v>31265.062000000002</v>
      </c>
      <c r="C11" s="151" t="s">
        <v>46</v>
      </c>
      <c r="D11" s="111">
        <v>3036.0169999999998</v>
      </c>
      <c r="E11" s="111">
        <v>173222.712</v>
      </c>
      <c r="F11" s="151" t="s">
        <v>46</v>
      </c>
      <c r="G11" s="111">
        <v>29309.737000000001</v>
      </c>
      <c r="H11" s="111" t="s">
        <v>96</v>
      </c>
      <c r="I11" s="224">
        <v>11.819000000000001</v>
      </c>
      <c r="J11" s="204" t="s">
        <v>46</v>
      </c>
      <c r="K11" s="203">
        <v>1.1299999999999999</v>
      </c>
      <c r="L11" s="203">
        <v>8.1340000000000003</v>
      </c>
      <c r="M11" s="204" t="s">
        <v>46</v>
      </c>
      <c r="N11" s="203">
        <v>1.365</v>
      </c>
    </row>
    <row r="12" spans="1:14" s="161" customFormat="1" ht="17.25" customHeight="1" x14ac:dyDescent="0.2">
      <c r="A12" s="42" t="s">
        <v>175</v>
      </c>
      <c r="B12" s="111">
        <v>22334.659</v>
      </c>
      <c r="C12" s="151" t="s">
        <v>46</v>
      </c>
      <c r="D12" s="111">
        <v>2635.2330000000002</v>
      </c>
      <c r="E12" s="111">
        <v>68243.811000000002</v>
      </c>
      <c r="F12" s="151" t="s">
        <v>46</v>
      </c>
      <c r="G12" s="111">
        <v>15790.112999999999</v>
      </c>
      <c r="H12" s="111" t="s">
        <v>96</v>
      </c>
      <c r="I12" s="224">
        <v>8.4429999999999996</v>
      </c>
      <c r="J12" s="204" t="s">
        <v>46</v>
      </c>
      <c r="K12" s="203">
        <v>0.995</v>
      </c>
      <c r="L12" s="203">
        <v>3.2040000000000002</v>
      </c>
      <c r="M12" s="204" t="s">
        <v>46</v>
      </c>
      <c r="N12" s="203">
        <v>0.76200000000000001</v>
      </c>
    </row>
    <row r="13" spans="1:14" s="161" customFormat="1" ht="17.25" customHeight="1" x14ac:dyDescent="0.2">
      <c r="A13" s="42" t="s">
        <v>176</v>
      </c>
      <c r="B13" s="111">
        <v>48372.71</v>
      </c>
      <c r="C13" s="151" t="s">
        <v>46</v>
      </c>
      <c r="D13" s="111">
        <v>3618.2179999999998</v>
      </c>
      <c r="E13" s="111">
        <v>120570.549</v>
      </c>
      <c r="F13" s="151" t="s">
        <v>46</v>
      </c>
      <c r="G13" s="111">
        <v>40357.714</v>
      </c>
      <c r="H13" s="161" t="s">
        <v>96</v>
      </c>
      <c r="I13" s="224">
        <v>18.286999999999999</v>
      </c>
      <c r="J13" s="204" t="s">
        <v>46</v>
      </c>
      <c r="K13" s="203">
        <v>1.3640000000000001</v>
      </c>
      <c r="L13" s="203">
        <v>5.6609999999999996</v>
      </c>
      <c r="M13" s="204" t="s">
        <v>46</v>
      </c>
      <c r="N13" s="225">
        <v>1.8360000000000001</v>
      </c>
    </row>
    <row r="14" spans="1:14" s="138" customFormat="1" ht="17.25" customHeight="1" thickBot="1" x14ac:dyDescent="0.25">
      <c r="A14" s="152" t="s">
        <v>1</v>
      </c>
      <c r="B14" s="153">
        <v>264524.77899999998</v>
      </c>
      <c r="C14" s="154" t="s">
        <v>46</v>
      </c>
      <c r="D14" s="153">
        <v>10371.511</v>
      </c>
      <c r="E14" s="153">
        <v>2129662.8709999998</v>
      </c>
      <c r="F14" s="154" t="s">
        <v>46</v>
      </c>
      <c r="G14" s="153">
        <v>145160.576</v>
      </c>
      <c r="H14" s="153" t="s">
        <v>96</v>
      </c>
      <c r="I14" s="153">
        <v>100</v>
      </c>
      <c r="J14" s="154" t="s">
        <v>46</v>
      </c>
      <c r="K14" s="153">
        <v>0</v>
      </c>
      <c r="L14" s="153">
        <v>100</v>
      </c>
      <c r="M14" s="154" t="s">
        <v>46</v>
      </c>
      <c r="N14" s="153">
        <v>0</v>
      </c>
    </row>
    <row r="15" spans="1:14" s="20" customFormat="1" ht="11.25" customHeight="1" x14ac:dyDescent="0.2">
      <c r="A15" s="322" t="s">
        <v>433</v>
      </c>
      <c r="B15" s="322"/>
      <c r="C15" s="322"/>
      <c r="D15" s="322"/>
      <c r="E15" s="322"/>
      <c r="F15" s="322"/>
      <c r="G15" s="322"/>
      <c r="H15" s="322"/>
      <c r="I15" s="322"/>
    </row>
    <row r="16" spans="1:14" s="20" customFormat="1" ht="11.25" x14ac:dyDescent="0.2">
      <c r="A16" s="181" t="s">
        <v>463</v>
      </c>
      <c r="B16" s="138"/>
      <c r="C16" s="181"/>
      <c r="D16" s="138"/>
      <c r="E16" s="181"/>
      <c r="F16" s="138"/>
      <c r="G16" s="181"/>
    </row>
    <row r="17" spans="1:14" s="20" customFormat="1" ht="11.25" x14ac:dyDescent="0.2">
      <c r="A17" s="181" t="s">
        <v>434</v>
      </c>
      <c r="B17" s="138"/>
      <c r="C17" s="181"/>
      <c r="D17" s="138"/>
      <c r="E17" s="181"/>
      <c r="F17" s="138"/>
      <c r="G17" s="181"/>
    </row>
    <row r="18" spans="1:14" s="20" customFormat="1" ht="11.25" x14ac:dyDescent="0.2">
      <c r="A18" s="181" t="s">
        <v>435</v>
      </c>
      <c r="B18" s="138"/>
      <c r="C18" s="181"/>
      <c r="D18" s="138"/>
      <c r="E18" s="181"/>
      <c r="F18" s="138"/>
      <c r="G18" s="181"/>
    </row>
    <row r="19" spans="1:14" s="138" customFormat="1" ht="11.25" x14ac:dyDescent="0.2">
      <c r="A19" s="181">
        <v>1</v>
      </c>
      <c r="B19" s="138" t="s">
        <v>22</v>
      </c>
      <c r="C19" s="181"/>
      <c r="E19" s="181"/>
      <c r="G19" s="181"/>
      <c r="H19" s="20"/>
      <c r="I19" s="20"/>
      <c r="J19" s="20"/>
      <c r="K19" s="20"/>
      <c r="L19" s="20"/>
      <c r="M19" s="20"/>
      <c r="N19" s="20"/>
    </row>
    <row r="20" spans="1:14" s="138" customFormat="1" ht="11.25" x14ac:dyDescent="0.2">
      <c r="A20" s="181" t="s">
        <v>436</v>
      </c>
      <c r="C20" s="181"/>
      <c r="E20" s="181"/>
      <c r="G20" s="181"/>
      <c r="H20" s="20"/>
      <c r="I20" s="20"/>
      <c r="J20" s="20"/>
      <c r="K20" s="20"/>
      <c r="L20" s="20"/>
      <c r="M20" s="20"/>
      <c r="N20" s="20"/>
    </row>
    <row r="21" spans="1:14" s="138" customFormat="1" ht="11.25" x14ac:dyDescent="0.2">
      <c r="A21" s="181">
        <v>3</v>
      </c>
      <c r="B21" s="138" t="s">
        <v>437</v>
      </c>
      <c r="C21" s="181"/>
      <c r="E21" s="181">
        <v>18</v>
      </c>
      <c r="F21" s="138" t="s">
        <v>438</v>
      </c>
      <c r="G21" s="181"/>
      <c r="H21" s="20"/>
      <c r="I21" s="20"/>
      <c r="J21" s="20"/>
      <c r="K21" s="20"/>
      <c r="L21" s="20"/>
      <c r="M21" s="20"/>
      <c r="N21" s="20"/>
    </row>
    <row r="22" spans="1:14" s="138" customFormat="1" ht="11.25" x14ac:dyDescent="0.2">
      <c r="A22" s="181">
        <v>4</v>
      </c>
      <c r="B22" s="138" t="s">
        <v>439</v>
      </c>
      <c r="C22" s="181"/>
      <c r="E22" s="181">
        <v>19</v>
      </c>
      <c r="F22" s="138" t="s">
        <v>440</v>
      </c>
      <c r="G22" s="181"/>
      <c r="H22" s="20"/>
      <c r="I22" s="20"/>
      <c r="J22" s="20"/>
      <c r="K22" s="20"/>
      <c r="L22" s="20"/>
      <c r="M22" s="20"/>
      <c r="N22" s="20"/>
    </row>
    <row r="23" spans="1:14" s="138" customFormat="1" ht="11.25" x14ac:dyDescent="0.2">
      <c r="A23" s="181">
        <v>5</v>
      </c>
      <c r="B23" s="138" t="s">
        <v>441</v>
      </c>
      <c r="C23" s="181"/>
      <c r="E23" s="181"/>
      <c r="G23" s="181"/>
      <c r="H23" s="20"/>
      <c r="I23" s="20"/>
      <c r="J23" s="20"/>
      <c r="K23" s="20"/>
      <c r="L23" s="20"/>
      <c r="M23" s="20"/>
      <c r="N23" s="20"/>
    </row>
    <row r="24" spans="1:14" s="138" customFormat="1" ht="11.25" x14ac:dyDescent="0.2">
      <c r="A24" s="181" t="s">
        <v>442</v>
      </c>
      <c r="C24" s="181"/>
      <c r="E24" s="181"/>
      <c r="G24" s="181"/>
      <c r="H24" s="20"/>
      <c r="I24" s="20"/>
      <c r="J24" s="20"/>
      <c r="K24" s="20"/>
      <c r="L24" s="20"/>
      <c r="M24" s="20"/>
      <c r="N24" s="20"/>
    </row>
    <row r="25" spans="1:14" s="138" customFormat="1" ht="11.25" x14ac:dyDescent="0.2">
      <c r="A25" s="181">
        <v>6</v>
      </c>
      <c r="B25" s="138" t="s">
        <v>443</v>
      </c>
      <c r="C25" s="181"/>
      <c r="E25" s="181">
        <v>8</v>
      </c>
      <c r="F25" s="138" t="s">
        <v>444</v>
      </c>
      <c r="G25" s="181"/>
      <c r="H25" s="20"/>
      <c r="I25" s="20"/>
      <c r="J25" s="20"/>
      <c r="K25" s="20"/>
      <c r="L25" s="20"/>
      <c r="M25" s="20"/>
      <c r="N25" s="20"/>
    </row>
    <row r="26" spans="1:14" s="138" customFormat="1" ht="11.25" x14ac:dyDescent="0.2">
      <c r="A26" s="181">
        <v>7</v>
      </c>
      <c r="B26" s="138" t="s">
        <v>445</v>
      </c>
      <c r="C26" s="181"/>
      <c r="E26" s="181">
        <v>9</v>
      </c>
      <c r="F26" s="138" t="s">
        <v>446</v>
      </c>
      <c r="G26" s="181"/>
      <c r="H26" s="20"/>
      <c r="I26" s="20"/>
      <c r="J26" s="20"/>
      <c r="K26" s="20"/>
      <c r="L26" s="20"/>
      <c r="M26" s="20"/>
      <c r="N26" s="20"/>
    </row>
    <row r="27" spans="1:14" s="138" customFormat="1" ht="11.25" x14ac:dyDescent="0.2">
      <c r="A27" s="181" t="s">
        <v>447</v>
      </c>
      <c r="C27" s="181"/>
      <c r="E27" s="181"/>
      <c r="G27" s="181"/>
      <c r="H27" s="20"/>
      <c r="I27" s="20"/>
      <c r="J27" s="20"/>
      <c r="K27" s="20"/>
      <c r="L27" s="20"/>
      <c r="M27" s="20"/>
      <c r="N27" s="20"/>
    </row>
    <row r="28" spans="1:14" s="138" customFormat="1" ht="11.25" x14ac:dyDescent="0.2">
      <c r="A28" s="181">
        <v>10</v>
      </c>
      <c r="B28" s="138" t="s">
        <v>448</v>
      </c>
      <c r="C28" s="181"/>
      <c r="E28" s="181">
        <v>12</v>
      </c>
      <c r="F28" s="138" t="s">
        <v>449</v>
      </c>
      <c r="G28" s="181"/>
      <c r="H28" s="20"/>
      <c r="I28" s="20"/>
      <c r="J28" s="20"/>
      <c r="K28" s="20"/>
      <c r="L28" s="20"/>
      <c r="M28" s="20"/>
      <c r="N28" s="20"/>
    </row>
    <row r="29" spans="1:14" s="138" customFormat="1" ht="11.25" x14ac:dyDescent="0.2">
      <c r="A29" s="181" t="s">
        <v>450</v>
      </c>
      <c r="C29" s="181"/>
      <c r="E29" s="181"/>
      <c r="G29" s="181"/>
      <c r="H29" s="20"/>
      <c r="I29" s="20"/>
      <c r="J29" s="20"/>
      <c r="K29" s="20"/>
      <c r="L29" s="20"/>
      <c r="M29" s="20"/>
      <c r="N29" s="20"/>
    </row>
    <row r="30" spans="1:14" s="138" customFormat="1" x14ac:dyDescent="0.2">
      <c r="A30" s="181">
        <v>13</v>
      </c>
      <c r="B30" s="138" t="s">
        <v>451</v>
      </c>
      <c r="C30" s="181"/>
      <c r="E30" s="181">
        <v>14</v>
      </c>
      <c r="F30" s="138" t="s">
        <v>452</v>
      </c>
      <c r="G30" s="181"/>
      <c r="H30" s="131"/>
      <c r="I30" s="131"/>
      <c r="J30" s="20"/>
      <c r="K30" s="20"/>
      <c r="L30" s="20"/>
      <c r="M30" s="20"/>
      <c r="N30" s="20"/>
    </row>
    <row r="31" spans="1:14" s="138" customFormat="1" x14ac:dyDescent="0.2">
      <c r="A31" s="181" t="s">
        <v>453</v>
      </c>
      <c r="C31" s="181"/>
      <c r="E31" s="181"/>
      <c r="G31" s="181"/>
      <c r="H31" s="131"/>
      <c r="I31" s="131"/>
      <c r="J31" s="20"/>
      <c r="K31" s="20"/>
      <c r="L31" s="20"/>
      <c r="M31" s="20"/>
      <c r="N31" s="20"/>
    </row>
    <row r="32" spans="1:14" s="138" customFormat="1" x14ac:dyDescent="0.2">
      <c r="A32" s="181">
        <v>17</v>
      </c>
      <c r="B32" s="138" t="s">
        <v>454</v>
      </c>
      <c r="C32" s="181"/>
      <c r="E32" s="181">
        <v>21</v>
      </c>
      <c r="F32" s="138" t="s">
        <v>455</v>
      </c>
      <c r="G32" s="181"/>
      <c r="H32" s="131"/>
      <c r="I32" s="131"/>
      <c r="J32" s="20"/>
      <c r="K32" s="20"/>
      <c r="L32" s="20"/>
      <c r="M32" s="20"/>
      <c r="N32" s="20"/>
    </row>
    <row r="33" spans="1:14" s="138" customFormat="1" x14ac:dyDescent="0.2">
      <c r="A33" s="181">
        <v>20</v>
      </c>
      <c r="B33" s="138" t="s">
        <v>456</v>
      </c>
      <c r="C33" s="181"/>
      <c r="E33" s="181"/>
      <c r="G33" s="181"/>
      <c r="H33" s="131"/>
      <c r="I33" s="131"/>
      <c r="J33" s="20"/>
      <c r="K33" s="20"/>
      <c r="L33" s="20"/>
      <c r="M33" s="20"/>
      <c r="N33" s="20"/>
    </row>
    <row r="34" spans="1:14" s="138" customFormat="1" x14ac:dyDescent="0.2">
      <c r="A34" s="181" t="s">
        <v>457</v>
      </c>
      <c r="C34" s="181"/>
      <c r="E34" s="181"/>
      <c r="G34" s="181"/>
      <c r="H34" s="131"/>
      <c r="I34" s="131"/>
      <c r="J34" s="20"/>
      <c r="K34" s="20"/>
      <c r="L34" s="20"/>
      <c r="M34" s="20"/>
      <c r="N34" s="20"/>
    </row>
    <row r="35" spans="1:14" s="138" customFormat="1" x14ac:dyDescent="0.2">
      <c r="A35" s="181">
        <v>22</v>
      </c>
      <c r="B35" s="138" t="s">
        <v>458</v>
      </c>
      <c r="C35" s="181"/>
      <c r="E35" s="181">
        <v>23</v>
      </c>
      <c r="F35" s="138" t="s">
        <v>459</v>
      </c>
      <c r="G35" s="181"/>
      <c r="H35" s="131"/>
      <c r="I35" s="131"/>
      <c r="J35" s="20"/>
      <c r="K35" s="20"/>
      <c r="L35" s="20"/>
      <c r="M35" s="20"/>
      <c r="N35" s="20"/>
    </row>
    <row r="36" spans="1:14" s="138" customFormat="1" x14ac:dyDescent="0.2">
      <c r="A36" s="181" t="s">
        <v>460</v>
      </c>
      <c r="C36" s="181"/>
      <c r="E36" s="181"/>
      <c r="G36" s="181"/>
      <c r="H36" s="131"/>
      <c r="I36" s="131"/>
      <c r="J36" s="20"/>
      <c r="K36" s="20"/>
      <c r="L36" s="20"/>
      <c r="M36" s="20"/>
      <c r="N36" s="20"/>
    </row>
    <row r="37" spans="1:14" s="138" customFormat="1" x14ac:dyDescent="0.2">
      <c r="A37" s="181">
        <v>24</v>
      </c>
      <c r="B37" s="138" t="s">
        <v>461</v>
      </c>
      <c r="C37" s="181"/>
      <c r="E37" s="181">
        <v>25</v>
      </c>
      <c r="F37" s="138" t="s">
        <v>462</v>
      </c>
      <c r="G37" s="181"/>
      <c r="H37" s="131"/>
      <c r="I37" s="131"/>
      <c r="J37" s="20"/>
      <c r="K37" s="20"/>
      <c r="L37" s="20"/>
      <c r="M37" s="20"/>
      <c r="N37" s="20"/>
    </row>
    <row r="38" spans="1:14" s="138" customFormat="1" ht="11.25" x14ac:dyDescent="0.2">
      <c r="H38" s="20"/>
      <c r="I38" s="20"/>
      <c r="J38" s="20"/>
      <c r="K38" s="20"/>
      <c r="L38" s="20"/>
      <c r="M38" s="20"/>
      <c r="N38" s="20"/>
    </row>
    <row r="39" spans="1:14" s="138" customFormat="1" ht="11.25" x14ac:dyDescent="0.2">
      <c r="H39" s="20"/>
      <c r="I39" s="20"/>
      <c r="J39" s="20"/>
      <c r="K39" s="20"/>
      <c r="L39" s="20"/>
      <c r="M39" s="20"/>
      <c r="N39" s="20"/>
    </row>
  </sheetData>
  <mergeCells count="7">
    <mergeCell ref="A15:I15"/>
    <mergeCell ref="M4:N4"/>
    <mergeCell ref="C4:D4"/>
    <mergeCell ref="F4:G4"/>
    <mergeCell ref="C5:D5"/>
    <mergeCell ref="F5:G5"/>
    <mergeCell ref="J4:K4"/>
  </mergeCells>
  <hyperlinks>
    <hyperlink ref="L1" location="'Tabellförteckning_List of table'!G1" display="Till innehållsförteckning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N19"/>
  <sheetViews>
    <sheetView workbookViewId="0">
      <selection activeCell="B35" sqref="B35"/>
    </sheetView>
  </sheetViews>
  <sheetFormatPr defaultRowHeight="12.75" x14ac:dyDescent="0.2"/>
  <cols>
    <col min="1" max="1" width="16.7109375" style="1" customWidth="1"/>
    <col min="2" max="2" width="22.42578125" style="1" customWidth="1"/>
    <col min="3" max="3" width="2.28515625" style="1" customWidth="1"/>
    <col min="4" max="4" width="7.85546875" style="1" customWidth="1"/>
    <col min="5" max="5" width="11.42578125" style="1" customWidth="1"/>
    <col min="6" max="6" width="2.28515625" style="1" customWidth="1"/>
    <col min="7" max="7" width="7.85546875" style="1" customWidth="1"/>
    <col min="8" max="8" width="1.5703125" style="131" customWidth="1"/>
    <col min="9" max="9" width="7.5703125" style="131" customWidth="1"/>
    <col min="10" max="10" width="2.28515625" style="131" customWidth="1"/>
    <col min="11" max="11" width="7.140625" style="131" bestFit="1" customWidth="1"/>
    <col min="12" max="12" width="8" style="131" bestFit="1" customWidth="1"/>
    <col min="13" max="13" width="2.28515625" style="131" customWidth="1"/>
    <col min="14" max="14" width="7.140625" style="131" bestFit="1" customWidth="1"/>
    <col min="15" max="16384" width="9.140625" style="1"/>
  </cols>
  <sheetData>
    <row r="1" spans="1:14" s="144" customFormat="1" x14ac:dyDescent="0.2">
      <c r="A1" s="21" t="s">
        <v>401</v>
      </c>
      <c r="H1" s="131"/>
      <c r="I1" s="131"/>
      <c r="J1" s="131"/>
      <c r="K1" s="131"/>
      <c r="L1" s="286" t="s">
        <v>377</v>
      </c>
      <c r="M1" s="131"/>
      <c r="N1" s="131"/>
    </row>
    <row r="2" spans="1:14" s="144" customFormat="1" x14ac:dyDescent="0.2">
      <c r="A2" s="143" t="s">
        <v>402</v>
      </c>
      <c r="H2" s="131"/>
      <c r="I2" s="131"/>
      <c r="J2" s="131"/>
      <c r="K2" s="131"/>
      <c r="L2" s="131"/>
      <c r="M2" s="131"/>
      <c r="N2" s="131"/>
    </row>
    <row r="3" spans="1:14" ht="13.5" thickBot="1" x14ac:dyDescent="0.25"/>
    <row r="4" spans="1:14" s="138" customFormat="1" ht="27" customHeight="1" x14ac:dyDescent="0.2">
      <c r="A4" s="97" t="s">
        <v>144</v>
      </c>
      <c r="B4" s="147" t="s">
        <v>92</v>
      </c>
      <c r="C4" s="317" t="s">
        <v>188</v>
      </c>
      <c r="D4" s="318"/>
      <c r="E4" s="147" t="s">
        <v>93</v>
      </c>
      <c r="F4" s="317" t="s">
        <v>188</v>
      </c>
      <c r="G4" s="318"/>
      <c r="H4" s="148"/>
      <c r="I4" s="147" t="s">
        <v>190</v>
      </c>
      <c r="J4" s="317" t="s">
        <v>188</v>
      </c>
      <c r="K4" s="318"/>
      <c r="L4" s="147" t="s">
        <v>191</v>
      </c>
      <c r="M4" s="317" t="s">
        <v>188</v>
      </c>
      <c r="N4" s="318"/>
    </row>
    <row r="5" spans="1:14" s="138" customFormat="1" ht="27.75" customHeight="1" thickBot="1" x14ac:dyDescent="0.25">
      <c r="A5" s="140" t="s">
        <v>431</v>
      </c>
      <c r="B5" s="137" t="s">
        <v>94</v>
      </c>
      <c r="C5" s="320" t="s">
        <v>187</v>
      </c>
      <c r="D5" s="320"/>
      <c r="E5" s="137" t="s">
        <v>95</v>
      </c>
      <c r="F5" s="320" t="s">
        <v>187</v>
      </c>
      <c r="G5" s="320"/>
      <c r="H5" s="137"/>
      <c r="I5" s="137" t="s">
        <v>192</v>
      </c>
      <c r="J5" s="137"/>
      <c r="K5" s="137" t="s">
        <v>187</v>
      </c>
      <c r="L5" s="137" t="s">
        <v>193</v>
      </c>
      <c r="M5" s="137"/>
      <c r="N5" s="137" t="s">
        <v>187</v>
      </c>
    </row>
    <row r="6" spans="1:14" s="161" customFormat="1" ht="17.25" customHeight="1" x14ac:dyDescent="0.2">
      <c r="A6" s="42" t="s">
        <v>22</v>
      </c>
      <c r="B6" s="111">
        <v>11073.094999999999</v>
      </c>
      <c r="C6" s="151" t="s">
        <v>46</v>
      </c>
      <c r="D6" s="111">
        <v>2570.8420000000001</v>
      </c>
      <c r="E6" s="111">
        <v>199478.03400000001</v>
      </c>
      <c r="F6" s="151" t="s">
        <v>46</v>
      </c>
      <c r="G6" s="111">
        <v>78659.881999999998</v>
      </c>
      <c r="H6" s="156" t="s">
        <v>96</v>
      </c>
      <c r="I6" s="224">
        <v>6.125</v>
      </c>
      <c r="J6" s="224" t="s">
        <v>46</v>
      </c>
      <c r="K6" s="226">
        <v>1.3660000000000001</v>
      </c>
      <c r="L6" s="226">
        <v>15.426</v>
      </c>
      <c r="M6" s="224" t="s">
        <v>46</v>
      </c>
      <c r="N6" s="226">
        <v>5.2460000000000004</v>
      </c>
    </row>
    <row r="7" spans="1:14" s="161" customFormat="1" ht="17.25" customHeight="1" x14ac:dyDescent="0.2">
      <c r="A7" s="42" t="s">
        <v>170</v>
      </c>
      <c r="B7" s="111">
        <v>28494.804</v>
      </c>
      <c r="C7" s="151" t="s">
        <v>46</v>
      </c>
      <c r="D7" s="111">
        <v>2995.4949999999999</v>
      </c>
      <c r="E7" s="111">
        <v>211539.38800000001</v>
      </c>
      <c r="F7" s="151" t="s">
        <v>46</v>
      </c>
      <c r="G7" s="111">
        <v>34512.887000000002</v>
      </c>
      <c r="H7" s="156" t="s">
        <v>96</v>
      </c>
      <c r="I7" s="224">
        <v>15.760999999999999</v>
      </c>
      <c r="J7" s="224" t="s">
        <v>46</v>
      </c>
      <c r="K7" s="226">
        <v>1.5349999999999999</v>
      </c>
      <c r="L7" s="226">
        <v>16.359000000000002</v>
      </c>
      <c r="M7" s="224" t="s">
        <v>46</v>
      </c>
      <c r="N7" s="226">
        <v>2.4809999999999999</v>
      </c>
    </row>
    <row r="8" spans="1:14" s="161" customFormat="1" ht="17.25" customHeight="1" x14ac:dyDescent="0.2">
      <c r="A8" s="42" t="s">
        <v>171</v>
      </c>
      <c r="B8" s="111">
        <v>18834.339</v>
      </c>
      <c r="C8" s="151" t="s">
        <v>46</v>
      </c>
      <c r="D8" s="111">
        <v>1970.0409999999999</v>
      </c>
      <c r="E8" s="111">
        <v>167352.614</v>
      </c>
      <c r="F8" s="151" t="s">
        <v>46</v>
      </c>
      <c r="G8" s="111">
        <v>33529.267</v>
      </c>
      <c r="H8" s="111" t="s">
        <v>96</v>
      </c>
      <c r="I8" s="224">
        <v>10.417999999999999</v>
      </c>
      <c r="J8" s="224" t="s">
        <v>46</v>
      </c>
      <c r="K8" s="226">
        <v>1.097</v>
      </c>
      <c r="L8" s="226">
        <v>12.942</v>
      </c>
      <c r="M8" s="224" t="s">
        <v>46</v>
      </c>
      <c r="N8" s="226">
        <v>2.5720000000000001</v>
      </c>
    </row>
    <row r="9" spans="1:14" s="161" customFormat="1" ht="17.25" customHeight="1" x14ac:dyDescent="0.2">
      <c r="A9" s="42" t="s">
        <v>172</v>
      </c>
      <c r="B9" s="111">
        <v>24429.456999999999</v>
      </c>
      <c r="C9" s="151" t="s">
        <v>46</v>
      </c>
      <c r="D9" s="111">
        <v>3666.3820000000001</v>
      </c>
      <c r="E9" s="111">
        <v>199962.81599999999</v>
      </c>
      <c r="F9" s="151" t="s">
        <v>46</v>
      </c>
      <c r="G9" s="111">
        <v>36084.792000000001</v>
      </c>
      <c r="H9" s="111" t="s">
        <v>96</v>
      </c>
      <c r="I9" s="224">
        <v>13.512</v>
      </c>
      <c r="J9" s="224" t="s">
        <v>46</v>
      </c>
      <c r="K9" s="226">
        <v>1.841</v>
      </c>
      <c r="L9" s="226">
        <v>15.464</v>
      </c>
      <c r="M9" s="224" t="s">
        <v>46</v>
      </c>
      <c r="N9" s="226">
        <v>2.5569999999999999</v>
      </c>
    </row>
    <row r="10" spans="1:14" s="161" customFormat="1" ht="17.25" customHeight="1" x14ac:dyDescent="0.2">
      <c r="A10" s="42" t="s">
        <v>173</v>
      </c>
      <c r="B10" s="111">
        <v>33603.879000000001</v>
      </c>
      <c r="C10" s="151" t="s">
        <v>46</v>
      </c>
      <c r="D10" s="111">
        <v>4811.2209999999995</v>
      </c>
      <c r="E10" s="111">
        <v>307197.13099999999</v>
      </c>
      <c r="F10" s="151" t="s">
        <v>46</v>
      </c>
      <c r="G10" s="111">
        <v>41942.232000000004</v>
      </c>
      <c r="H10" s="111" t="s">
        <v>96</v>
      </c>
      <c r="I10" s="224">
        <v>18.587</v>
      </c>
      <c r="J10" s="224" t="s">
        <v>46</v>
      </c>
      <c r="K10" s="226">
        <v>2.323</v>
      </c>
      <c r="L10" s="226">
        <v>23.757000000000001</v>
      </c>
      <c r="M10" s="224" t="s">
        <v>46</v>
      </c>
      <c r="N10" s="226">
        <v>3.2730000000000001</v>
      </c>
    </row>
    <row r="11" spans="1:14" s="161" customFormat="1" ht="17.25" customHeight="1" x14ac:dyDescent="0.2">
      <c r="A11" s="42" t="s">
        <v>174</v>
      </c>
      <c r="B11" s="111">
        <v>23004.046999999999</v>
      </c>
      <c r="C11" s="151" t="s">
        <v>46</v>
      </c>
      <c r="D11" s="111">
        <v>1431.396</v>
      </c>
      <c r="E11" s="111">
        <v>92040.100999999995</v>
      </c>
      <c r="F11" s="151" t="s">
        <v>46</v>
      </c>
      <c r="G11" s="111">
        <v>20363.013999999999</v>
      </c>
      <c r="H11" s="111" t="s">
        <v>96</v>
      </c>
      <c r="I11" s="224">
        <v>12.724</v>
      </c>
      <c r="J11" s="224" t="s">
        <v>46</v>
      </c>
      <c r="K11" s="226">
        <v>0.876</v>
      </c>
      <c r="L11" s="226">
        <v>7.1180000000000003</v>
      </c>
      <c r="M11" s="224" t="s">
        <v>46</v>
      </c>
      <c r="N11" s="226">
        <v>1.532</v>
      </c>
    </row>
    <row r="12" spans="1:14" s="161" customFormat="1" ht="17.25" customHeight="1" x14ac:dyDescent="0.2">
      <c r="A12" s="42" t="s">
        <v>175</v>
      </c>
      <c r="B12" s="111">
        <v>18853.519</v>
      </c>
      <c r="C12" s="151" t="s">
        <v>46</v>
      </c>
      <c r="D12" s="111">
        <v>1780.6849999999999</v>
      </c>
      <c r="E12" s="111">
        <v>41312.466999999997</v>
      </c>
      <c r="F12" s="151" t="s">
        <v>46</v>
      </c>
      <c r="G12" s="111">
        <v>9499.5580000000009</v>
      </c>
      <c r="H12" s="111" t="s">
        <v>96</v>
      </c>
      <c r="I12" s="224">
        <v>10.428000000000001</v>
      </c>
      <c r="J12" s="224" t="s">
        <v>46</v>
      </c>
      <c r="K12" s="226">
        <v>1.022</v>
      </c>
      <c r="L12" s="226">
        <v>3.1949999999999998</v>
      </c>
      <c r="M12" s="224" t="s">
        <v>46</v>
      </c>
      <c r="N12" s="226">
        <v>0.78100000000000003</v>
      </c>
    </row>
    <row r="13" spans="1:14" s="161" customFormat="1" ht="17.25" customHeight="1" x14ac:dyDescent="0.2">
      <c r="A13" s="42" t="s">
        <v>176</v>
      </c>
      <c r="B13" s="111">
        <v>22500.823</v>
      </c>
      <c r="C13" s="151" t="s">
        <v>46</v>
      </c>
      <c r="D13" s="111">
        <v>3332.7080000000001</v>
      </c>
      <c r="E13" s="111">
        <v>74216.778999999995</v>
      </c>
      <c r="F13" s="151" t="s">
        <v>46</v>
      </c>
      <c r="G13" s="111">
        <v>36307.451999999997</v>
      </c>
      <c r="H13" s="161" t="s">
        <v>96</v>
      </c>
      <c r="I13" s="224">
        <v>12.446</v>
      </c>
      <c r="J13" s="224" t="s">
        <v>46</v>
      </c>
      <c r="K13" s="226">
        <v>1.7290000000000001</v>
      </c>
      <c r="L13" s="226">
        <v>5.7389999999999999</v>
      </c>
      <c r="M13" s="224" t="s">
        <v>46</v>
      </c>
      <c r="N13" s="227">
        <v>2.7010000000000001</v>
      </c>
    </row>
    <row r="14" spans="1:14" s="138" customFormat="1" ht="17.25" customHeight="1" thickBot="1" x14ac:dyDescent="0.25">
      <c r="A14" s="152" t="s">
        <v>1</v>
      </c>
      <c r="B14" s="153">
        <v>180793.96299999999</v>
      </c>
      <c r="C14" s="154" t="s">
        <v>46</v>
      </c>
      <c r="D14" s="153">
        <v>8251.6659999999993</v>
      </c>
      <c r="E14" s="153">
        <v>1293099.331</v>
      </c>
      <c r="F14" s="154" t="s">
        <v>46</v>
      </c>
      <c r="G14" s="153">
        <v>122558.798</v>
      </c>
      <c r="H14" s="153" t="s">
        <v>96</v>
      </c>
      <c r="I14" s="153">
        <v>100</v>
      </c>
      <c r="J14" s="154" t="s">
        <v>46</v>
      </c>
      <c r="K14" s="153">
        <v>0</v>
      </c>
      <c r="L14" s="153">
        <v>100</v>
      </c>
      <c r="M14" s="154" t="s">
        <v>46</v>
      </c>
      <c r="N14" s="153">
        <v>0</v>
      </c>
    </row>
    <row r="15" spans="1:14" s="20" customFormat="1" ht="6.75" customHeight="1" x14ac:dyDescent="0.2">
      <c r="C15" s="129"/>
      <c r="D15" s="129"/>
      <c r="E15" s="129"/>
      <c r="F15" s="129"/>
      <c r="G15" s="129"/>
      <c r="H15" s="129"/>
    </row>
    <row r="16" spans="1:14" s="20" customFormat="1" ht="11.25" x14ac:dyDescent="0.2"/>
    <row r="17" spans="2:14" s="20" customFormat="1" ht="11.25" x14ac:dyDescent="0.2"/>
    <row r="18" spans="2:14" s="138" customFormat="1" ht="10.5" x14ac:dyDescent="0.15">
      <c r="B18" s="284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</row>
    <row r="19" spans="2:14" s="138" customFormat="1" ht="11.25" x14ac:dyDescent="0.2">
      <c r="H19" s="20"/>
      <c r="I19" s="20"/>
      <c r="J19" s="20"/>
      <c r="K19" s="20"/>
      <c r="L19" s="20"/>
      <c r="M19" s="20"/>
      <c r="N19" s="20"/>
    </row>
  </sheetData>
  <mergeCells count="6">
    <mergeCell ref="M4:N4"/>
    <mergeCell ref="C4:D4"/>
    <mergeCell ref="F4:G4"/>
    <mergeCell ref="C5:D5"/>
    <mergeCell ref="F5:G5"/>
    <mergeCell ref="J4:K4"/>
  </mergeCells>
  <hyperlinks>
    <hyperlink ref="L1" location="'Tabellförteckning_List of table'!G1" display="Till innehållsförteckning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N19"/>
  <sheetViews>
    <sheetView topLeftCell="A7" workbookViewId="0">
      <selection activeCell="B31" sqref="B31"/>
    </sheetView>
  </sheetViews>
  <sheetFormatPr defaultRowHeight="12.75" x14ac:dyDescent="0.2"/>
  <cols>
    <col min="1" max="1" width="16.7109375" style="1" customWidth="1"/>
    <col min="2" max="2" width="10.5703125" style="1" bestFit="1" customWidth="1"/>
    <col min="3" max="3" width="2.28515625" style="1" customWidth="1"/>
    <col min="4" max="4" width="7.85546875" style="1" customWidth="1"/>
    <col min="5" max="5" width="11.42578125" style="1" customWidth="1"/>
    <col min="6" max="6" width="2.28515625" style="1" customWidth="1"/>
    <col min="7" max="7" width="7.85546875" style="1" customWidth="1"/>
    <col min="8" max="8" width="1.5703125" style="131" customWidth="1"/>
    <col min="9" max="9" width="6.28515625" style="131" bestFit="1" customWidth="1"/>
    <col min="10" max="10" width="2.28515625" style="131" customWidth="1"/>
    <col min="11" max="11" width="7.140625" style="131" bestFit="1" customWidth="1"/>
    <col min="12" max="12" width="8" style="131" bestFit="1" customWidth="1"/>
    <col min="13" max="13" width="2.28515625" style="131" customWidth="1"/>
    <col min="14" max="14" width="7.140625" style="131" bestFit="1" customWidth="1"/>
    <col min="15" max="16384" width="9.140625" style="1"/>
  </cols>
  <sheetData>
    <row r="1" spans="1:14" s="144" customFormat="1" x14ac:dyDescent="0.2">
      <c r="A1" s="21" t="s">
        <v>464</v>
      </c>
      <c r="H1" s="131"/>
      <c r="I1" s="131"/>
      <c r="J1" s="131"/>
      <c r="K1" s="131"/>
      <c r="L1" s="286" t="s">
        <v>377</v>
      </c>
      <c r="M1" s="131"/>
      <c r="N1" s="131"/>
    </row>
    <row r="2" spans="1:14" s="144" customFormat="1" x14ac:dyDescent="0.2">
      <c r="A2" s="143" t="s">
        <v>403</v>
      </c>
      <c r="H2" s="131"/>
      <c r="I2" s="131"/>
      <c r="J2" s="131"/>
      <c r="K2" s="131"/>
      <c r="L2" s="131"/>
      <c r="M2" s="131"/>
      <c r="N2" s="131"/>
    </row>
    <row r="3" spans="1:14" ht="13.5" thickBot="1" x14ac:dyDescent="0.25"/>
    <row r="4" spans="1:14" s="138" customFormat="1" ht="27" customHeight="1" x14ac:dyDescent="0.2">
      <c r="A4" s="97" t="s">
        <v>144</v>
      </c>
      <c r="B4" s="147" t="s">
        <v>92</v>
      </c>
      <c r="C4" s="317" t="s">
        <v>188</v>
      </c>
      <c r="D4" s="318"/>
      <c r="E4" s="147" t="s">
        <v>93</v>
      </c>
      <c r="F4" s="317" t="s">
        <v>188</v>
      </c>
      <c r="G4" s="318"/>
      <c r="H4" s="148"/>
      <c r="I4" s="147" t="s">
        <v>190</v>
      </c>
      <c r="J4" s="317" t="s">
        <v>188</v>
      </c>
      <c r="K4" s="318"/>
      <c r="L4" s="147" t="s">
        <v>191</v>
      </c>
      <c r="M4" s="317" t="s">
        <v>188</v>
      </c>
      <c r="N4" s="318"/>
    </row>
    <row r="5" spans="1:14" s="138" customFormat="1" ht="27.75" customHeight="1" thickBot="1" x14ac:dyDescent="0.25">
      <c r="A5" s="140" t="s">
        <v>431</v>
      </c>
      <c r="B5" s="137" t="s">
        <v>94</v>
      </c>
      <c r="C5" s="320" t="s">
        <v>187</v>
      </c>
      <c r="D5" s="320"/>
      <c r="E5" s="137" t="s">
        <v>95</v>
      </c>
      <c r="F5" s="320" t="s">
        <v>187</v>
      </c>
      <c r="G5" s="320"/>
      <c r="H5" s="137"/>
      <c r="I5" s="137" t="s">
        <v>192</v>
      </c>
      <c r="J5" s="137"/>
      <c r="K5" s="137" t="s">
        <v>187</v>
      </c>
      <c r="L5" s="137" t="s">
        <v>193</v>
      </c>
      <c r="M5" s="137"/>
      <c r="N5" s="137" t="s">
        <v>187</v>
      </c>
    </row>
    <row r="6" spans="1:14" s="161" customFormat="1" ht="17.25" customHeight="1" x14ac:dyDescent="0.2">
      <c r="A6" s="42" t="s">
        <v>22</v>
      </c>
      <c r="B6" s="111">
        <v>2399.8119999999999</v>
      </c>
      <c r="C6" s="151" t="s">
        <v>46</v>
      </c>
      <c r="D6" s="111">
        <v>771.495</v>
      </c>
      <c r="E6" s="111">
        <v>82932.554000000004</v>
      </c>
      <c r="F6" s="151" t="s">
        <v>46</v>
      </c>
      <c r="G6" s="111">
        <v>26656.397000000001</v>
      </c>
      <c r="H6" s="156" t="s">
        <v>96</v>
      </c>
      <c r="I6" s="224">
        <v>2.8660000000000001</v>
      </c>
      <c r="J6" s="224" t="s">
        <v>46</v>
      </c>
      <c r="K6" s="226">
        <v>0.91900000000000004</v>
      </c>
      <c r="L6" s="226">
        <v>9.9130000000000003</v>
      </c>
      <c r="M6" s="224" t="s">
        <v>46</v>
      </c>
      <c r="N6" s="226">
        <v>2.9870000000000001</v>
      </c>
    </row>
    <row r="7" spans="1:14" s="161" customFormat="1" ht="17.25" customHeight="1" x14ac:dyDescent="0.2">
      <c r="A7" s="42" t="s">
        <v>170</v>
      </c>
      <c r="B7" s="111">
        <v>7461.8209999999999</v>
      </c>
      <c r="C7" s="151" t="s">
        <v>46</v>
      </c>
      <c r="D7" s="111">
        <v>2891.9949999999999</v>
      </c>
      <c r="E7" s="111">
        <v>137356.046</v>
      </c>
      <c r="F7" s="151" t="s">
        <v>46</v>
      </c>
      <c r="G7" s="111">
        <v>27708.367999999999</v>
      </c>
      <c r="H7" s="156" t="s">
        <v>96</v>
      </c>
      <c r="I7" s="224">
        <v>8.9120000000000008</v>
      </c>
      <c r="J7" s="224" t="s">
        <v>46</v>
      </c>
      <c r="K7" s="226">
        <v>3.214</v>
      </c>
      <c r="L7" s="226">
        <v>16.419</v>
      </c>
      <c r="M7" s="224" t="s">
        <v>46</v>
      </c>
      <c r="N7" s="226">
        <v>3.218</v>
      </c>
    </row>
    <row r="8" spans="1:14" s="161" customFormat="1" ht="17.25" customHeight="1" x14ac:dyDescent="0.2">
      <c r="A8" s="42" t="s">
        <v>171</v>
      </c>
      <c r="B8" s="111">
        <v>6958.7110000000002</v>
      </c>
      <c r="C8" s="151" t="s">
        <v>46</v>
      </c>
      <c r="D8" s="111">
        <v>3186.8960000000002</v>
      </c>
      <c r="E8" s="111">
        <v>83755.725000000006</v>
      </c>
      <c r="F8" s="151" t="s">
        <v>46</v>
      </c>
      <c r="G8" s="111">
        <v>16652.129000000001</v>
      </c>
      <c r="H8" s="111" t="s">
        <v>96</v>
      </c>
      <c r="I8" s="224">
        <v>8.3109999999999999</v>
      </c>
      <c r="J8" s="224" t="s">
        <v>46</v>
      </c>
      <c r="K8" s="226">
        <v>3.5459999999999998</v>
      </c>
      <c r="L8" s="226">
        <v>10.012</v>
      </c>
      <c r="M8" s="224" t="s">
        <v>46</v>
      </c>
      <c r="N8" s="226">
        <v>2.012</v>
      </c>
    </row>
    <row r="9" spans="1:14" s="161" customFormat="1" ht="17.25" customHeight="1" x14ac:dyDescent="0.2">
      <c r="A9" s="42" t="s">
        <v>172</v>
      </c>
      <c r="B9" s="111">
        <v>7115.1369999999997</v>
      </c>
      <c r="C9" s="151" t="s">
        <v>46</v>
      </c>
      <c r="D9" s="111">
        <v>1783.5930000000001</v>
      </c>
      <c r="E9" s="111">
        <v>120539.102</v>
      </c>
      <c r="F9" s="151" t="s">
        <v>46</v>
      </c>
      <c r="G9" s="111">
        <v>19814.638999999999</v>
      </c>
      <c r="H9" s="111" t="s">
        <v>96</v>
      </c>
      <c r="I9" s="224">
        <v>8.4979999999999993</v>
      </c>
      <c r="J9" s="224" t="s">
        <v>46</v>
      </c>
      <c r="K9" s="226">
        <v>2.036</v>
      </c>
      <c r="L9" s="226">
        <v>14.409000000000001</v>
      </c>
      <c r="M9" s="224" t="s">
        <v>46</v>
      </c>
      <c r="N9" s="226">
        <v>2.3639999999999999</v>
      </c>
    </row>
    <row r="10" spans="1:14" s="161" customFormat="1" ht="17.25" customHeight="1" x14ac:dyDescent="0.2">
      <c r="A10" s="42" t="s">
        <v>173</v>
      </c>
      <c r="B10" s="111">
        <v>22181.292000000001</v>
      </c>
      <c r="C10" s="151" t="s">
        <v>46</v>
      </c>
      <c r="D10" s="111">
        <v>1762.588</v>
      </c>
      <c r="E10" s="111">
        <v>257512.389</v>
      </c>
      <c r="F10" s="151" t="s">
        <v>46</v>
      </c>
      <c r="G10" s="111">
        <v>41110.510999999999</v>
      </c>
      <c r="H10" s="111" t="s">
        <v>96</v>
      </c>
      <c r="I10" s="224">
        <v>26.491</v>
      </c>
      <c r="J10" s="224" t="s">
        <v>46</v>
      </c>
      <c r="K10" s="226">
        <v>2.2679999999999998</v>
      </c>
      <c r="L10" s="226">
        <v>30.782</v>
      </c>
      <c r="M10" s="224" t="s">
        <v>46</v>
      </c>
      <c r="N10" s="226">
        <v>3.976</v>
      </c>
    </row>
    <row r="11" spans="1:14" s="161" customFormat="1" ht="17.25" customHeight="1" x14ac:dyDescent="0.2">
      <c r="A11" s="42" t="s">
        <v>174</v>
      </c>
      <c r="B11" s="111">
        <v>8261.0149999999994</v>
      </c>
      <c r="C11" s="151" t="s">
        <v>46</v>
      </c>
      <c r="D11" s="111">
        <v>2101.4839999999999</v>
      </c>
      <c r="E11" s="111">
        <v>81182.611999999994</v>
      </c>
      <c r="F11" s="151" t="s">
        <v>46</v>
      </c>
      <c r="G11" s="111">
        <v>16876.669999999998</v>
      </c>
      <c r="H11" s="111" t="s">
        <v>96</v>
      </c>
      <c r="I11" s="224">
        <v>9.8659999999999997</v>
      </c>
      <c r="J11" s="224" t="s">
        <v>46</v>
      </c>
      <c r="K11" s="226">
        <v>2.3929999999999998</v>
      </c>
      <c r="L11" s="226">
        <v>9.7040000000000006</v>
      </c>
      <c r="M11" s="224" t="s">
        <v>46</v>
      </c>
      <c r="N11" s="226">
        <v>2.0110000000000001</v>
      </c>
    </row>
    <row r="12" spans="1:14" s="161" customFormat="1" ht="17.25" customHeight="1" x14ac:dyDescent="0.2">
      <c r="A12" s="42" t="s">
        <v>175</v>
      </c>
      <c r="B12" s="111">
        <v>3481.14</v>
      </c>
      <c r="C12" s="151" t="s">
        <v>46</v>
      </c>
      <c r="D12" s="111">
        <v>1203.3879999999999</v>
      </c>
      <c r="E12" s="111">
        <v>26931.344000000001</v>
      </c>
      <c r="F12" s="151" t="s">
        <v>46</v>
      </c>
      <c r="G12" s="111">
        <v>8664.375</v>
      </c>
      <c r="H12" s="111" t="s">
        <v>96</v>
      </c>
      <c r="I12" s="224">
        <v>4.1580000000000004</v>
      </c>
      <c r="J12" s="224" t="s">
        <v>46</v>
      </c>
      <c r="K12" s="226">
        <v>1.425</v>
      </c>
      <c r="L12" s="226">
        <v>3.2189999999999999</v>
      </c>
      <c r="M12" s="224" t="s">
        <v>46</v>
      </c>
      <c r="N12" s="226">
        <v>1.048</v>
      </c>
    </row>
    <row r="13" spans="1:14" s="161" customFormat="1" ht="17.25" customHeight="1" x14ac:dyDescent="0.2">
      <c r="A13" s="42" t="s">
        <v>176</v>
      </c>
      <c r="B13" s="111">
        <v>25871.886999999999</v>
      </c>
      <c r="C13" s="151" t="s">
        <v>46</v>
      </c>
      <c r="D13" s="111">
        <v>1059.0029999999999</v>
      </c>
      <c r="E13" s="111">
        <v>46353.77</v>
      </c>
      <c r="F13" s="151" t="s">
        <v>46</v>
      </c>
      <c r="G13" s="111">
        <v>13023.437</v>
      </c>
      <c r="H13" s="161" t="s">
        <v>96</v>
      </c>
      <c r="I13" s="224">
        <v>30.899000000000001</v>
      </c>
      <c r="J13" s="224" t="s">
        <v>46</v>
      </c>
      <c r="K13" s="226">
        <v>2.2080000000000002</v>
      </c>
      <c r="L13" s="226">
        <v>5.5410000000000004</v>
      </c>
      <c r="M13" s="224" t="s">
        <v>46</v>
      </c>
      <c r="N13" s="227">
        <v>1.5509999999999999</v>
      </c>
    </row>
    <row r="14" spans="1:14" s="138" customFormat="1" ht="17.25" customHeight="1" thickBot="1" x14ac:dyDescent="0.25">
      <c r="A14" s="152" t="s">
        <v>1</v>
      </c>
      <c r="B14" s="153">
        <v>83730.816000000006</v>
      </c>
      <c r="C14" s="154" t="s">
        <v>46</v>
      </c>
      <c r="D14" s="153">
        <v>5310.56</v>
      </c>
      <c r="E14" s="153">
        <v>836563.54</v>
      </c>
      <c r="F14" s="154" t="s">
        <v>46</v>
      </c>
      <c r="G14" s="153">
        <v>61117.258000000002</v>
      </c>
      <c r="H14" s="153" t="s">
        <v>96</v>
      </c>
      <c r="I14" s="153">
        <v>100</v>
      </c>
      <c r="J14" s="154" t="s">
        <v>46</v>
      </c>
      <c r="K14" s="153">
        <v>0</v>
      </c>
      <c r="L14" s="153">
        <v>100</v>
      </c>
      <c r="M14" s="154" t="s">
        <v>46</v>
      </c>
      <c r="N14" s="153">
        <v>0</v>
      </c>
    </row>
    <row r="15" spans="1:14" s="20" customFormat="1" ht="6.75" customHeight="1" x14ac:dyDescent="0.2">
      <c r="C15" s="129"/>
      <c r="D15" s="129"/>
      <c r="E15" s="129"/>
      <c r="F15" s="129"/>
      <c r="G15" s="129"/>
      <c r="H15" s="129"/>
    </row>
    <row r="16" spans="1:14" s="20" customFormat="1" ht="11.25" x14ac:dyDescent="0.2"/>
    <row r="17" spans="2:14" s="20" customFormat="1" ht="11.25" x14ac:dyDescent="0.2"/>
    <row r="18" spans="2:14" s="138" customFormat="1" ht="10.5" x14ac:dyDescent="0.15">
      <c r="B18" s="284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</row>
    <row r="19" spans="2:14" s="138" customFormat="1" ht="11.25" x14ac:dyDescent="0.2">
      <c r="H19" s="20"/>
      <c r="I19" s="20"/>
      <c r="J19" s="20"/>
      <c r="K19" s="20"/>
      <c r="L19" s="20"/>
      <c r="M19" s="20"/>
      <c r="N19" s="20"/>
    </row>
  </sheetData>
  <mergeCells count="6">
    <mergeCell ref="M4:N4"/>
    <mergeCell ref="C4:D4"/>
    <mergeCell ref="F4:G4"/>
    <mergeCell ref="C5:D5"/>
    <mergeCell ref="F5:G5"/>
    <mergeCell ref="J4:K4"/>
  </mergeCells>
  <hyperlinks>
    <hyperlink ref="L1" location="'Tabellförteckning_List of table'!G1" display="Till innehållsförteckning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4.9989318521683403E-2"/>
  </sheetPr>
  <dimension ref="A1:N18"/>
  <sheetViews>
    <sheetView workbookViewId="0">
      <selection activeCell="A27" sqref="A27"/>
    </sheetView>
  </sheetViews>
  <sheetFormatPr defaultRowHeight="12.75" x14ac:dyDescent="0.2"/>
  <cols>
    <col min="1" max="1" width="16.7109375" style="1" customWidth="1"/>
    <col min="2" max="2" width="10.5703125" style="1" bestFit="1" customWidth="1"/>
    <col min="3" max="3" width="2.28515625" style="1" customWidth="1"/>
    <col min="4" max="4" width="7.85546875" style="1" customWidth="1"/>
    <col min="5" max="5" width="11.42578125" style="1" customWidth="1"/>
    <col min="6" max="6" width="2.28515625" style="1" customWidth="1"/>
    <col min="7" max="7" width="7.85546875" style="1" customWidth="1"/>
    <col min="8" max="8" width="1.5703125" style="131" customWidth="1"/>
    <col min="9" max="9" width="7" style="131" customWidth="1"/>
    <col min="10" max="10" width="2.28515625" style="131" customWidth="1"/>
    <col min="11" max="11" width="7.85546875" style="131" customWidth="1"/>
    <col min="12" max="12" width="8" style="131" bestFit="1" customWidth="1"/>
    <col min="13" max="13" width="2.28515625" style="131" customWidth="1"/>
    <col min="14" max="14" width="7.140625" style="131" bestFit="1" customWidth="1"/>
    <col min="15" max="16384" width="9.140625" style="1"/>
  </cols>
  <sheetData>
    <row r="1" spans="1:14" s="144" customFormat="1" x14ac:dyDescent="0.2">
      <c r="A1" s="21" t="s">
        <v>465</v>
      </c>
      <c r="H1" s="131"/>
      <c r="I1" s="131"/>
      <c r="J1" s="131"/>
      <c r="K1" s="131"/>
      <c r="L1" s="131"/>
      <c r="M1" s="286" t="s">
        <v>377</v>
      </c>
      <c r="N1" s="131"/>
    </row>
    <row r="2" spans="1:14" s="144" customFormat="1" x14ac:dyDescent="0.2">
      <c r="A2" s="6" t="s">
        <v>273</v>
      </c>
      <c r="H2" s="131"/>
      <c r="I2" s="131"/>
      <c r="J2" s="131"/>
      <c r="K2" s="131"/>
      <c r="L2" s="131"/>
      <c r="M2" s="131"/>
      <c r="N2" s="131"/>
    </row>
    <row r="3" spans="1:14" ht="13.5" thickBot="1" x14ac:dyDescent="0.25"/>
    <row r="4" spans="1:14" s="138" customFormat="1" ht="27" customHeight="1" x14ac:dyDescent="0.2">
      <c r="A4" s="97" t="s">
        <v>144</v>
      </c>
      <c r="B4" s="147" t="s">
        <v>92</v>
      </c>
      <c r="C4" s="317" t="s">
        <v>188</v>
      </c>
      <c r="D4" s="318"/>
      <c r="E4" s="147" t="s">
        <v>93</v>
      </c>
      <c r="F4" s="317" t="s">
        <v>188</v>
      </c>
      <c r="G4" s="318"/>
      <c r="H4" s="148"/>
      <c r="I4" s="147" t="s">
        <v>190</v>
      </c>
      <c r="J4" s="317" t="s">
        <v>188</v>
      </c>
      <c r="K4" s="318"/>
      <c r="L4" s="147" t="s">
        <v>191</v>
      </c>
      <c r="M4" s="317" t="s">
        <v>188</v>
      </c>
      <c r="N4" s="318"/>
    </row>
    <row r="5" spans="1:14" s="138" customFormat="1" ht="27.75" customHeight="1" thickBot="1" x14ac:dyDescent="0.25">
      <c r="A5" s="140" t="s">
        <v>431</v>
      </c>
      <c r="B5" s="137" t="s">
        <v>94</v>
      </c>
      <c r="C5" s="320" t="s">
        <v>187</v>
      </c>
      <c r="D5" s="320"/>
      <c r="E5" s="137" t="s">
        <v>95</v>
      </c>
      <c r="F5" s="320" t="s">
        <v>187</v>
      </c>
      <c r="G5" s="320"/>
      <c r="H5" s="137"/>
      <c r="I5" s="137" t="s">
        <v>192</v>
      </c>
      <c r="J5" s="137"/>
      <c r="K5" s="137" t="s">
        <v>187</v>
      </c>
      <c r="L5" s="137" t="s">
        <v>193</v>
      </c>
      <c r="M5" s="137"/>
      <c r="N5" s="137" t="s">
        <v>187</v>
      </c>
    </row>
    <row r="6" spans="1:14" s="161" customFormat="1" ht="17.25" customHeight="1" x14ac:dyDescent="0.2">
      <c r="A6" s="42" t="s">
        <v>22</v>
      </c>
      <c r="B6" s="111">
        <v>3570.3359999999998</v>
      </c>
      <c r="C6" s="151" t="s">
        <v>46</v>
      </c>
      <c r="D6" s="111">
        <v>410.96899999999999</v>
      </c>
      <c r="E6" s="111">
        <v>98726.491999999998</v>
      </c>
      <c r="F6" s="151" t="s">
        <v>46</v>
      </c>
      <c r="G6" s="111">
        <v>38566.612000000001</v>
      </c>
      <c r="H6" s="156" t="s">
        <v>96</v>
      </c>
      <c r="I6" s="224">
        <v>6.2370000000000001</v>
      </c>
      <c r="J6" s="224" t="s">
        <v>46</v>
      </c>
      <c r="K6" s="226">
        <v>0.83099999999999996</v>
      </c>
      <c r="L6" s="226">
        <v>18.212</v>
      </c>
      <c r="M6" s="224" t="s">
        <v>46</v>
      </c>
      <c r="N6" s="226">
        <v>6.0270000000000001</v>
      </c>
    </row>
    <row r="7" spans="1:14" s="161" customFormat="1" ht="17.25" customHeight="1" x14ac:dyDescent="0.2">
      <c r="A7" s="42" t="s">
        <v>170</v>
      </c>
      <c r="B7" s="111">
        <v>6661.1180000000004</v>
      </c>
      <c r="C7" s="151" t="s">
        <v>46</v>
      </c>
      <c r="D7" s="111">
        <v>2871.511</v>
      </c>
      <c r="E7" s="111">
        <v>86103.274000000005</v>
      </c>
      <c r="F7" s="151" t="s">
        <v>46</v>
      </c>
      <c r="G7" s="111">
        <v>23590.261999999999</v>
      </c>
      <c r="H7" s="156" t="s">
        <v>96</v>
      </c>
      <c r="I7" s="224">
        <v>11.637</v>
      </c>
      <c r="J7" s="224" t="s">
        <v>46</v>
      </c>
      <c r="K7" s="226">
        <v>4.5</v>
      </c>
      <c r="L7" s="226">
        <v>15.882999999999999</v>
      </c>
      <c r="M7" s="224" t="s">
        <v>46</v>
      </c>
      <c r="N7" s="226">
        <v>4.0179999999999998</v>
      </c>
    </row>
    <row r="8" spans="1:14" s="161" customFormat="1" ht="17.25" customHeight="1" x14ac:dyDescent="0.2">
      <c r="A8" s="42" t="s">
        <v>171</v>
      </c>
      <c r="B8" s="111">
        <v>3125.7379999999998</v>
      </c>
      <c r="C8" s="151" t="s">
        <v>46</v>
      </c>
      <c r="D8" s="111">
        <v>1721.4280000000001</v>
      </c>
      <c r="E8" s="111">
        <v>41032.752999999997</v>
      </c>
      <c r="F8" s="151" t="s">
        <v>46</v>
      </c>
      <c r="G8" s="111">
        <v>12832.07</v>
      </c>
      <c r="H8" s="111" t="s">
        <v>96</v>
      </c>
      <c r="I8" s="224">
        <v>5.4610000000000003</v>
      </c>
      <c r="J8" s="224" t="s">
        <v>46</v>
      </c>
      <c r="K8" s="226">
        <v>2.8759999999999999</v>
      </c>
      <c r="L8" s="226">
        <v>7.569</v>
      </c>
      <c r="M8" s="224" t="s">
        <v>46</v>
      </c>
      <c r="N8" s="226">
        <v>2.3519999999999999</v>
      </c>
    </row>
    <row r="9" spans="1:14" s="161" customFormat="1" ht="17.25" customHeight="1" x14ac:dyDescent="0.2">
      <c r="A9" s="42" t="s">
        <v>172</v>
      </c>
      <c r="B9" s="111">
        <v>5598.78</v>
      </c>
      <c r="C9" s="151" t="s">
        <v>46</v>
      </c>
      <c r="D9" s="111">
        <v>880.69</v>
      </c>
      <c r="E9" s="111">
        <v>67927.372000000003</v>
      </c>
      <c r="F9" s="151" t="s">
        <v>46</v>
      </c>
      <c r="G9" s="111">
        <v>10984.405000000001</v>
      </c>
      <c r="H9" s="111" t="s">
        <v>96</v>
      </c>
      <c r="I9" s="224">
        <v>9.7810000000000006</v>
      </c>
      <c r="J9" s="224" t="s">
        <v>46</v>
      </c>
      <c r="K9" s="226">
        <v>1.58</v>
      </c>
      <c r="L9" s="226">
        <v>12.53</v>
      </c>
      <c r="M9" s="224" t="s">
        <v>46</v>
      </c>
      <c r="N9" s="226">
        <v>2.2429999999999999</v>
      </c>
    </row>
    <row r="10" spans="1:14" s="161" customFormat="1" ht="17.25" customHeight="1" x14ac:dyDescent="0.2">
      <c r="A10" s="42" t="s">
        <v>173</v>
      </c>
      <c r="B10" s="111">
        <v>29115.084999999999</v>
      </c>
      <c r="C10" s="151" t="s">
        <v>46</v>
      </c>
      <c r="D10" s="111">
        <v>2042.4110000000001</v>
      </c>
      <c r="E10" s="111">
        <v>199627.21100000001</v>
      </c>
      <c r="F10" s="151" t="s">
        <v>46</v>
      </c>
      <c r="G10" s="111">
        <v>33388.146999999997</v>
      </c>
      <c r="H10" s="111" t="s">
        <v>96</v>
      </c>
      <c r="I10" s="224">
        <v>50.863999999999997</v>
      </c>
      <c r="J10" s="224" t="s">
        <v>46</v>
      </c>
      <c r="K10" s="226">
        <v>3.9289999999999998</v>
      </c>
      <c r="L10" s="226">
        <v>36.823999999999998</v>
      </c>
      <c r="M10" s="224" t="s">
        <v>46</v>
      </c>
      <c r="N10" s="226">
        <v>5.2</v>
      </c>
    </row>
    <row r="11" spans="1:14" s="161" customFormat="1" ht="17.25" customHeight="1" x14ac:dyDescent="0.2">
      <c r="A11" s="42" t="s">
        <v>174</v>
      </c>
      <c r="B11" s="111">
        <v>4016.7060000000001</v>
      </c>
      <c r="C11" s="151" t="s">
        <v>46</v>
      </c>
      <c r="D11" s="111">
        <v>1494.54</v>
      </c>
      <c r="E11" s="111">
        <v>21698.601999999999</v>
      </c>
      <c r="F11" s="151" t="s">
        <v>46</v>
      </c>
      <c r="G11" s="111">
        <v>5304.2690000000002</v>
      </c>
      <c r="H11" s="111" t="s">
        <v>96</v>
      </c>
      <c r="I11" s="224">
        <v>7.0170000000000003</v>
      </c>
      <c r="J11" s="224" t="s">
        <v>46</v>
      </c>
      <c r="K11" s="226">
        <v>2.4950000000000001</v>
      </c>
      <c r="L11" s="226">
        <v>4.0030000000000001</v>
      </c>
      <c r="M11" s="224" t="s">
        <v>46</v>
      </c>
      <c r="N11" s="226">
        <v>1.0509999999999999</v>
      </c>
    </row>
    <row r="12" spans="1:14" s="161" customFormat="1" ht="17.25" customHeight="1" x14ac:dyDescent="0.2">
      <c r="A12" s="42" t="s">
        <v>175</v>
      </c>
      <c r="B12" s="111">
        <v>1601.306</v>
      </c>
      <c r="C12" s="151" t="s">
        <v>46</v>
      </c>
      <c r="D12" s="111">
        <v>671.26300000000003</v>
      </c>
      <c r="E12" s="111">
        <v>7795.0919999999996</v>
      </c>
      <c r="F12" s="151" t="s">
        <v>46</v>
      </c>
      <c r="G12" s="111">
        <v>2184.373</v>
      </c>
      <c r="H12" s="111" t="s">
        <v>96</v>
      </c>
      <c r="I12" s="224">
        <v>2.7970000000000002</v>
      </c>
      <c r="J12" s="224" t="s">
        <v>46</v>
      </c>
      <c r="K12" s="226">
        <v>1.1619999999999999</v>
      </c>
      <c r="L12" s="226">
        <v>1.4379999999999999</v>
      </c>
      <c r="M12" s="224" t="s">
        <v>46</v>
      </c>
      <c r="N12" s="226">
        <v>0.42799999999999999</v>
      </c>
    </row>
    <row r="13" spans="1:14" s="161" customFormat="1" ht="17.25" customHeight="1" x14ac:dyDescent="0.2">
      <c r="A13" s="42" t="s">
        <v>176</v>
      </c>
      <c r="B13" s="111">
        <v>3551.7739999999999</v>
      </c>
      <c r="C13" s="151" t="s">
        <v>46</v>
      </c>
      <c r="D13" s="111">
        <v>1160.4549999999999</v>
      </c>
      <c r="E13" s="111">
        <v>19194.865000000002</v>
      </c>
      <c r="F13" s="151" t="s">
        <v>46</v>
      </c>
      <c r="G13" s="111">
        <v>11934.552</v>
      </c>
      <c r="H13" s="161" t="s">
        <v>96</v>
      </c>
      <c r="I13" s="224">
        <v>6.2050000000000001</v>
      </c>
      <c r="J13" s="224" t="s">
        <v>46</v>
      </c>
      <c r="K13" s="226">
        <v>1.97</v>
      </c>
      <c r="L13" s="226">
        <v>3.5409999999999999</v>
      </c>
      <c r="M13" s="224" t="s">
        <v>46</v>
      </c>
      <c r="N13" s="227">
        <v>2.157</v>
      </c>
    </row>
    <row r="14" spans="1:14" s="138" customFormat="1" ht="17.25" customHeight="1" thickBot="1" x14ac:dyDescent="0.25">
      <c r="A14" s="152" t="s">
        <v>1</v>
      </c>
      <c r="B14" s="153">
        <v>57240.843000000001</v>
      </c>
      <c r="C14" s="154" t="s">
        <v>46</v>
      </c>
      <c r="D14" s="153">
        <v>4438.0439999999999</v>
      </c>
      <c r="E14" s="153">
        <v>542105.66200000001</v>
      </c>
      <c r="F14" s="154" t="s">
        <v>46</v>
      </c>
      <c r="G14" s="153">
        <v>59623.669000000002</v>
      </c>
      <c r="H14" s="153" t="s">
        <v>96</v>
      </c>
      <c r="I14" s="153">
        <v>100</v>
      </c>
      <c r="J14" s="154" t="s">
        <v>46</v>
      </c>
      <c r="K14" s="153">
        <v>0</v>
      </c>
      <c r="L14" s="153">
        <v>100</v>
      </c>
      <c r="M14" s="154" t="s">
        <v>46</v>
      </c>
      <c r="N14" s="153">
        <v>0</v>
      </c>
    </row>
    <row r="15" spans="1:14" s="20" customFormat="1" ht="6.75" customHeight="1" x14ac:dyDescent="0.2">
      <c r="C15" s="129"/>
      <c r="D15" s="129"/>
      <c r="E15" s="129"/>
      <c r="F15" s="129"/>
      <c r="G15" s="129"/>
      <c r="H15" s="129"/>
    </row>
    <row r="16" spans="1:14" s="20" customFormat="1" ht="11.25" x14ac:dyDescent="0.2"/>
    <row r="17" spans="2:14" s="138" customFormat="1" ht="10.5" x14ac:dyDescent="0.15">
      <c r="B17" s="284"/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</row>
    <row r="18" spans="2:14" s="138" customFormat="1" ht="11.25" x14ac:dyDescent="0.2">
      <c r="H18" s="20"/>
      <c r="I18" s="20"/>
      <c r="J18" s="20"/>
      <c r="K18" s="20"/>
      <c r="L18" s="20"/>
      <c r="M18" s="20"/>
      <c r="N18" s="20"/>
    </row>
  </sheetData>
  <mergeCells count="6">
    <mergeCell ref="M4:N4"/>
    <mergeCell ref="C4:D4"/>
    <mergeCell ref="F4:G4"/>
    <mergeCell ref="C5:D5"/>
    <mergeCell ref="F5:G5"/>
    <mergeCell ref="J4:K4"/>
  </mergeCells>
  <hyperlinks>
    <hyperlink ref="M1" location="'Tabellförteckning_List of table'!G1" display="Till innehållsförteckning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33"/>
  <sheetViews>
    <sheetView topLeftCell="A16" workbookViewId="0">
      <selection activeCell="A39" sqref="A39"/>
    </sheetView>
  </sheetViews>
  <sheetFormatPr defaultRowHeight="12.75" x14ac:dyDescent="0.2"/>
  <cols>
    <col min="1" max="1" width="47" style="1" customWidth="1"/>
    <col min="2" max="2" width="10.5703125" style="1" bestFit="1" customWidth="1"/>
    <col min="3" max="3" width="2.28515625" style="1" customWidth="1"/>
    <col min="4" max="4" width="7.85546875" style="1" customWidth="1"/>
    <col min="5" max="5" width="11.42578125" style="1" customWidth="1"/>
    <col min="6" max="6" width="2.28515625" style="1" customWidth="1"/>
    <col min="7" max="7" width="7.7109375" style="1" customWidth="1"/>
    <col min="8" max="8" width="1.5703125" style="7" customWidth="1"/>
    <col min="9" max="9" width="6.42578125" style="131" customWidth="1"/>
    <col min="10" max="10" width="2" style="131" customWidth="1"/>
    <col min="11" max="11" width="6.42578125" style="131" customWidth="1"/>
    <col min="12" max="12" width="8.28515625" style="131" customWidth="1"/>
    <col min="13" max="13" width="2" style="131" customWidth="1"/>
    <col min="14" max="14" width="6.42578125" style="131" customWidth="1"/>
    <col min="15" max="15" width="7.85546875" style="1" customWidth="1"/>
    <col min="16" max="16384" width="9.140625" style="1"/>
  </cols>
  <sheetData>
    <row r="1" spans="1:15" s="144" customFormat="1" ht="12.75" customHeight="1" x14ac:dyDescent="0.2">
      <c r="A1" s="21" t="s">
        <v>274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286" t="s">
        <v>377</v>
      </c>
      <c r="M1" s="131"/>
      <c r="N1" s="131"/>
      <c r="O1" s="131"/>
    </row>
    <row r="2" spans="1:15" s="144" customFormat="1" x14ac:dyDescent="0.2">
      <c r="A2" s="143" t="s">
        <v>275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</row>
    <row r="3" spans="1:15" ht="13.5" thickBot="1" x14ac:dyDescent="0.25">
      <c r="A3" s="7"/>
      <c r="B3" s="7"/>
      <c r="C3" s="7"/>
      <c r="D3" s="7"/>
      <c r="E3" s="7"/>
      <c r="F3" s="7"/>
      <c r="G3" s="7"/>
      <c r="O3" s="7"/>
    </row>
    <row r="4" spans="1:15" s="138" customFormat="1" ht="27" customHeight="1" x14ac:dyDescent="0.2">
      <c r="A4" s="97" t="s">
        <v>239</v>
      </c>
      <c r="B4" s="147" t="s">
        <v>92</v>
      </c>
      <c r="C4" s="317" t="s">
        <v>188</v>
      </c>
      <c r="D4" s="318"/>
      <c r="E4" s="147" t="s">
        <v>93</v>
      </c>
      <c r="F4" s="317" t="s">
        <v>188</v>
      </c>
      <c r="G4" s="318"/>
      <c r="H4" s="148"/>
      <c r="I4" s="197" t="s">
        <v>190</v>
      </c>
      <c r="J4" s="317" t="s">
        <v>188</v>
      </c>
      <c r="K4" s="317"/>
      <c r="L4" s="197" t="s">
        <v>191</v>
      </c>
      <c r="M4" s="317" t="s">
        <v>188</v>
      </c>
      <c r="N4" s="317"/>
      <c r="O4" s="149"/>
    </row>
    <row r="5" spans="1:15" s="138" customFormat="1" ht="27.75" customHeight="1" thickBot="1" x14ac:dyDescent="0.25">
      <c r="A5" s="140" t="s">
        <v>240</v>
      </c>
      <c r="B5" s="137" t="s">
        <v>94</v>
      </c>
      <c r="C5" s="320" t="s">
        <v>187</v>
      </c>
      <c r="D5" s="320"/>
      <c r="E5" s="137" t="s">
        <v>95</v>
      </c>
      <c r="F5" s="320" t="s">
        <v>187</v>
      </c>
      <c r="G5" s="320"/>
      <c r="H5" s="137"/>
      <c r="I5" s="196" t="s">
        <v>192</v>
      </c>
      <c r="J5" s="320" t="s">
        <v>187</v>
      </c>
      <c r="K5" s="320"/>
      <c r="L5" s="196" t="s">
        <v>193</v>
      </c>
      <c r="M5" s="320" t="s">
        <v>187</v>
      </c>
      <c r="N5" s="320"/>
      <c r="O5" s="150"/>
    </row>
    <row r="6" spans="1:15" s="157" customFormat="1" ht="12.95" customHeight="1" x14ac:dyDescent="0.2">
      <c r="A6" s="42" t="s">
        <v>221</v>
      </c>
      <c r="B6" s="155">
        <v>80073.721000000005</v>
      </c>
      <c r="C6" s="151" t="s">
        <v>46</v>
      </c>
      <c r="D6" s="155">
        <v>1616.2360000000001</v>
      </c>
      <c r="E6" s="155">
        <v>75378.078999999998</v>
      </c>
      <c r="F6" s="151" t="s">
        <v>46</v>
      </c>
      <c r="G6" s="155">
        <v>10929.566999999999</v>
      </c>
      <c r="H6" s="156" t="s">
        <v>96</v>
      </c>
      <c r="I6" s="224">
        <v>30.271000000000001</v>
      </c>
      <c r="J6" s="204" t="s">
        <v>46</v>
      </c>
      <c r="K6" s="203">
        <v>1.2529999999999999</v>
      </c>
      <c r="L6" s="203">
        <v>3.5390000000000001</v>
      </c>
      <c r="M6" s="204" t="s">
        <v>46</v>
      </c>
      <c r="N6" s="203">
        <v>0.56399999999999995</v>
      </c>
      <c r="O6" s="155"/>
    </row>
    <row r="7" spans="1:15" s="160" customFormat="1" ht="12.95" customHeight="1" x14ac:dyDescent="0.2">
      <c r="A7" s="158" t="s">
        <v>222</v>
      </c>
      <c r="B7" s="155">
        <v>65442.101999999999</v>
      </c>
      <c r="C7" s="151" t="s">
        <v>46</v>
      </c>
      <c r="D7" s="155">
        <v>165.62299999999999</v>
      </c>
      <c r="E7" s="155">
        <v>26059.127</v>
      </c>
      <c r="F7" s="151" t="s">
        <v>46</v>
      </c>
      <c r="G7" s="155">
        <v>13.808</v>
      </c>
      <c r="H7" s="156" t="s">
        <v>96</v>
      </c>
      <c r="I7" s="224">
        <v>24.739000000000001</v>
      </c>
      <c r="J7" s="204" t="s">
        <v>46</v>
      </c>
      <c r="K7" s="203">
        <v>0.96899999999999997</v>
      </c>
      <c r="L7" s="203">
        <v>1.224</v>
      </c>
      <c r="M7" s="204" t="s">
        <v>46</v>
      </c>
      <c r="N7" s="203">
        <v>9.1999999999999998E-2</v>
      </c>
      <c r="O7" s="159"/>
    </row>
    <row r="8" spans="1:15" s="157" customFormat="1" ht="12.95" customHeight="1" x14ac:dyDescent="0.2">
      <c r="A8" s="42" t="s">
        <v>223</v>
      </c>
      <c r="B8" s="155">
        <v>63.616999999999997</v>
      </c>
      <c r="C8" s="151" t="s">
        <v>46</v>
      </c>
      <c r="D8" s="155">
        <v>39.854999999999997</v>
      </c>
      <c r="E8" s="155">
        <v>125.67</v>
      </c>
      <c r="F8" s="151" t="s">
        <v>46</v>
      </c>
      <c r="G8" s="155">
        <v>47.895000000000003</v>
      </c>
      <c r="H8" s="111" t="s">
        <v>96</v>
      </c>
      <c r="I8" s="224">
        <v>2.4E-2</v>
      </c>
      <c r="J8" s="204" t="s">
        <v>46</v>
      </c>
      <c r="K8" s="203">
        <v>1.4999999999999999E-2</v>
      </c>
      <c r="L8" s="203">
        <v>6.0000000000000001E-3</v>
      </c>
      <c r="M8" s="204" t="s">
        <v>46</v>
      </c>
      <c r="N8" s="203">
        <v>2E-3</v>
      </c>
      <c r="O8" s="155"/>
    </row>
    <row r="9" spans="1:15" s="157" customFormat="1" ht="12.95" customHeight="1" x14ac:dyDescent="0.2">
      <c r="A9" s="42" t="s">
        <v>224</v>
      </c>
      <c r="B9" s="155">
        <v>47206.786999999997</v>
      </c>
      <c r="C9" s="151" t="s">
        <v>46</v>
      </c>
      <c r="D9" s="155">
        <v>5321.7359999999999</v>
      </c>
      <c r="E9" s="155">
        <v>32547.362000000001</v>
      </c>
      <c r="F9" s="151" t="s">
        <v>46</v>
      </c>
      <c r="G9" s="155">
        <v>6457.7579999999998</v>
      </c>
      <c r="H9" s="111" t="s">
        <v>96</v>
      </c>
      <c r="I9" s="224">
        <v>17.846</v>
      </c>
      <c r="J9" s="204" t="s">
        <v>46</v>
      </c>
      <c r="K9" s="203">
        <v>1.7809999999999999</v>
      </c>
      <c r="L9" s="203">
        <v>1.528</v>
      </c>
      <c r="M9" s="204" t="s">
        <v>46</v>
      </c>
      <c r="N9" s="203">
        <v>0.32</v>
      </c>
      <c r="O9" s="155"/>
    </row>
    <row r="10" spans="1:15" s="160" customFormat="1" ht="12.95" customHeight="1" x14ac:dyDescent="0.2">
      <c r="A10" s="158" t="s">
        <v>466</v>
      </c>
      <c r="B10" s="155">
        <v>16861.739000000001</v>
      </c>
      <c r="C10" s="151" t="s">
        <v>46</v>
      </c>
      <c r="D10" s="155">
        <v>5120.3069999999998</v>
      </c>
      <c r="E10" s="155">
        <v>4448.951</v>
      </c>
      <c r="F10" s="151" t="s">
        <v>46</v>
      </c>
      <c r="G10" s="155">
        <v>2652.2910000000002</v>
      </c>
      <c r="H10" s="111" t="s">
        <v>96</v>
      </c>
      <c r="I10" s="224">
        <v>6.3739999999999997</v>
      </c>
      <c r="J10" s="204" t="s">
        <v>46</v>
      </c>
      <c r="K10" s="203">
        <v>1.8340000000000001</v>
      </c>
      <c r="L10" s="203">
        <v>0.20899999999999999</v>
      </c>
      <c r="M10" s="204" t="s">
        <v>46</v>
      </c>
      <c r="N10" s="203">
        <v>0.125</v>
      </c>
      <c r="O10" s="159"/>
    </row>
    <row r="11" spans="1:15" s="157" customFormat="1" ht="12.95" customHeight="1" x14ac:dyDescent="0.2">
      <c r="A11" s="42" t="s">
        <v>225</v>
      </c>
      <c r="B11" s="155">
        <v>18381.78</v>
      </c>
      <c r="C11" s="151" t="s">
        <v>46</v>
      </c>
      <c r="D11" s="155">
        <v>3861.2069999999999</v>
      </c>
      <c r="E11" s="155">
        <v>363906.96100000001</v>
      </c>
      <c r="F11" s="151" t="s">
        <v>46</v>
      </c>
      <c r="G11" s="155">
        <v>75992.335000000006</v>
      </c>
      <c r="H11" s="111" t="s">
        <v>96</v>
      </c>
      <c r="I11" s="224">
        <v>6.9489999999999998</v>
      </c>
      <c r="J11" s="204" t="s">
        <v>46</v>
      </c>
      <c r="K11" s="203">
        <v>1.391</v>
      </c>
      <c r="L11" s="203">
        <v>17.088000000000001</v>
      </c>
      <c r="M11" s="204" t="s">
        <v>46</v>
      </c>
      <c r="N11" s="203">
        <v>3.2210000000000001</v>
      </c>
      <c r="O11" s="155"/>
    </row>
    <row r="12" spans="1:15" s="157" customFormat="1" ht="12.95" customHeight="1" x14ac:dyDescent="0.2">
      <c r="A12" s="42" t="s">
        <v>226</v>
      </c>
      <c r="B12" s="155">
        <v>117.327</v>
      </c>
      <c r="C12" s="151" t="s">
        <v>46</v>
      </c>
      <c r="D12" s="155">
        <v>43.093000000000004</v>
      </c>
      <c r="E12" s="155">
        <v>36621.004000000001</v>
      </c>
      <c r="F12" s="151" t="s">
        <v>46</v>
      </c>
      <c r="G12" s="155">
        <v>13395.552</v>
      </c>
      <c r="H12" s="111" t="s">
        <v>96</v>
      </c>
      <c r="I12" s="224">
        <v>4.3999999999999997E-2</v>
      </c>
      <c r="J12" s="204" t="s">
        <v>46</v>
      </c>
      <c r="K12" s="203">
        <v>1.6E-2</v>
      </c>
      <c r="L12" s="203">
        <v>1.72</v>
      </c>
      <c r="M12" s="204" t="s">
        <v>46</v>
      </c>
      <c r="N12" s="203">
        <v>0.63200000000000001</v>
      </c>
      <c r="O12" s="155"/>
    </row>
    <row r="13" spans="1:15" s="157" customFormat="1" ht="22.5" x14ac:dyDescent="0.2">
      <c r="A13" s="42" t="s">
        <v>227</v>
      </c>
      <c r="B13" s="155">
        <v>33454.084000000003</v>
      </c>
      <c r="C13" s="151" t="s">
        <v>46</v>
      </c>
      <c r="D13" s="155">
        <v>3694.482</v>
      </c>
      <c r="E13" s="155">
        <v>222843.76</v>
      </c>
      <c r="F13" s="151" t="s">
        <v>46</v>
      </c>
      <c r="G13" s="155">
        <v>27121.661</v>
      </c>
      <c r="H13" s="161" t="s">
        <v>96</v>
      </c>
      <c r="I13" s="224">
        <v>12.647</v>
      </c>
      <c r="J13" s="204" t="s">
        <v>46</v>
      </c>
      <c r="K13" s="224">
        <v>1.3440000000000001</v>
      </c>
      <c r="L13" s="224">
        <v>10.464</v>
      </c>
      <c r="M13" s="224" t="s">
        <v>46</v>
      </c>
      <c r="N13" s="224">
        <v>1.381</v>
      </c>
      <c r="O13" s="155"/>
    </row>
    <row r="14" spans="1:15" s="160" customFormat="1" ht="12.95" customHeight="1" x14ac:dyDescent="0.2">
      <c r="A14" s="158" t="s">
        <v>137</v>
      </c>
      <c r="B14" s="155">
        <v>11261.359</v>
      </c>
      <c r="C14" s="151" t="s">
        <v>46</v>
      </c>
      <c r="D14" s="155">
        <v>1645.5930000000001</v>
      </c>
      <c r="E14" s="155">
        <v>57424.962</v>
      </c>
      <c r="F14" s="151" t="s">
        <v>46</v>
      </c>
      <c r="G14" s="155">
        <v>9179.1910000000007</v>
      </c>
      <c r="H14" s="157" t="s">
        <v>96</v>
      </c>
      <c r="I14" s="224">
        <v>4.2569999999999997</v>
      </c>
      <c r="J14" s="204" t="s">
        <v>46</v>
      </c>
      <c r="K14" s="232">
        <v>0.61799999999999999</v>
      </c>
      <c r="L14" s="232">
        <v>2.6960000000000002</v>
      </c>
      <c r="M14" s="204" t="s">
        <v>46</v>
      </c>
      <c r="N14" s="232">
        <v>0.46400000000000002</v>
      </c>
      <c r="O14" s="159"/>
    </row>
    <row r="15" spans="1:15" s="160" customFormat="1" ht="12.95" customHeight="1" x14ac:dyDescent="0.2">
      <c r="A15" s="158" t="s">
        <v>138</v>
      </c>
      <c r="B15" s="155">
        <v>2581.3939999999998</v>
      </c>
      <c r="C15" s="151" t="s">
        <v>46</v>
      </c>
      <c r="D15" s="155">
        <v>923.69799999999998</v>
      </c>
      <c r="E15" s="155">
        <v>2392.3470000000002</v>
      </c>
      <c r="F15" s="151" t="s">
        <v>46</v>
      </c>
      <c r="G15" s="155">
        <v>1080.9480000000001</v>
      </c>
      <c r="H15" s="129" t="s">
        <v>96</v>
      </c>
      <c r="I15" s="224">
        <v>0.97599999999999998</v>
      </c>
      <c r="J15" s="204" t="s">
        <v>46</v>
      </c>
      <c r="K15" s="206">
        <v>0.34899999999999998</v>
      </c>
      <c r="L15" s="206">
        <v>0.112</v>
      </c>
      <c r="M15" s="204" t="s">
        <v>46</v>
      </c>
      <c r="N15" s="206">
        <v>5.1999999999999998E-2</v>
      </c>
      <c r="O15" s="159"/>
    </row>
    <row r="16" spans="1:15" s="160" customFormat="1" ht="12.95" customHeight="1" x14ac:dyDescent="0.2">
      <c r="A16" s="158" t="s">
        <v>228</v>
      </c>
      <c r="B16" s="155">
        <v>13295.212</v>
      </c>
      <c r="C16" s="151" t="s">
        <v>46</v>
      </c>
      <c r="D16" s="155">
        <v>2586.1390000000001</v>
      </c>
      <c r="E16" s="155">
        <v>104982.588</v>
      </c>
      <c r="F16" s="151" t="s">
        <v>46</v>
      </c>
      <c r="G16" s="155">
        <v>17345.821</v>
      </c>
      <c r="H16" s="20" t="s">
        <v>96</v>
      </c>
      <c r="I16" s="224">
        <v>5.0259999999999998</v>
      </c>
      <c r="J16" s="204" t="s">
        <v>46</v>
      </c>
      <c r="K16" s="206">
        <v>0.96499999999999997</v>
      </c>
      <c r="L16" s="206">
        <v>4.93</v>
      </c>
      <c r="M16" s="204" t="s">
        <v>46</v>
      </c>
      <c r="N16" s="206">
        <v>0.86299999999999999</v>
      </c>
      <c r="O16" s="159"/>
    </row>
    <row r="17" spans="1:15" s="157" customFormat="1" ht="12.95" customHeight="1" x14ac:dyDescent="0.2">
      <c r="A17" s="42" t="s">
        <v>229</v>
      </c>
      <c r="B17" s="155">
        <v>32836.58</v>
      </c>
      <c r="C17" s="151" t="s">
        <v>46</v>
      </c>
      <c r="D17" s="155">
        <v>1399.559</v>
      </c>
      <c r="E17" s="155">
        <v>165489.427</v>
      </c>
      <c r="F17" s="151" t="s">
        <v>46</v>
      </c>
      <c r="G17" s="155">
        <v>6125.75</v>
      </c>
      <c r="H17" s="20" t="s">
        <v>96</v>
      </c>
      <c r="I17" s="224">
        <v>12.413</v>
      </c>
      <c r="J17" s="204" t="s">
        <v>46</v>
      </c>
      <c r="K17" s="206">
        <v>0.66900000000000004</v>
      </c>
      <c r="L17" s="206">
        <v>7.7709999999999999</v>
      </c>
      <c r="M17" s="204" t="s">
        <v>46</v>
      </c>
      <c r="N17" s="206">
        <v>0.63800000000000001</v>
      </c>
      <c r="O17" s="155"/>
    </row>
    <row r="18" spans="1:15" s="160" customFormat="1" ht="12.95" customHeight="1" x14ac:dyDescent="0.2">
      <c r="A18" s="158" t="s">
        <v>139</v>
      </c>
      <c r="B18" s="155">
        <v>32499.83</v>
      </c>
      <c r="C18" s="151" t="s">
        <v>46</v>
      </c>
      <c r="D18" s="155">
        <v>1396.6590000000001</v>
      </c>
      <c r="E18" s="155">
        <v>162058.42000000001</v>
      </c>
      <c r="F18" s="151" t="s">
        <v>46</v>
      </c>
      <c r="G18" s="155">
        <v>6073.8980000000001</v>
      </c>
      <c r="H18" s="20" t="s">
        <v>96</v>
      </c>
      <c r="I18" s="224">
        <v>12.286</v>
      </c>
      <c r="J18" s="204" t="s">
        <v>46</v>
      </c>
      <c r="K18" s="206">
        <v>0.66500000000000004</v>
      </c>
      <c r="L18" s="206">
        <v>7.61</v>
      </c>
      <c r="M18" s="204" t="s">
        <v>46</v>
      </c>
      <c r="N18" s="206">
        <v>0.627</v>
      </c>
      <c r="O18" s="159"/>
    </row>
    <row r="19" spans="1:15" s="157" customFormat="1" ht="25.5" customHeight="1" x14ac:dyDescent="0.2">
      <c r="A19" s="42" t="s">
        <v>230</v>
      </c>
      <c r="B19" s="155">
        <v>8720.9060000000009</v>
      </c>
      <c r="C19" s="151" t="s">
        <v>46</v>
      </c>
      <c r="D19" s="155">
        <v>3173.1329999999998</v>
      </c>
      <c r="E19" s="155">
        <v>239484.198</v>
      </c>
      <c r="F19" s="151" t="s">
        <v>46</v>
      </c>
      <c r="G19" s="155">
        <v>86973.517999999996</v>
      </c>
      <c r="H19" s="20" t="s">
        <v>96</v>
      </c>
      <c r="I19" s="224">
        <v>3.2970000000000002</v>
      </c>
      <c r="J19" s="204" t="s">
        <v>46</v>
      </c>
      <c r="K19" s="232">
        <v>1.1679999999999999</v>
      </c>
      <c r="L19" s="232">
        <v>11.244999999999999</v>
      </c>
      <c r="M19" s="204" t="s">
        <v>46</v>
      </c>
      <c r="N19" s="203">
        <v>3.7080000000000002</v>
      </c>
      <c r="O19" s="155"/>
    </row>
    <row r="20" spans="1:15" s="157" customFormat="1" ht="12.95" customHeight="1" x14ac:dyDescent="0.2">
      <c r="A20" s="42" t="s">
        <v>231</v>
      </c>
      <c r="B20" s="162">
        <v>16165.968000000001</v>
      </c>
      <c r="C20" s="151" t="s">
        <v>46</v>
      </c>
      <c r="D20" s="162">
        <v>4064.4940000000001</v>
      </c>
      <c r="E20" s="162">
        <v>42409.330999999998</v>
      </c>
      <c r="F20" s="151" t="s">
        <v>46</v>
      </c>
      <c r="G20" s="162">
        <v>9540.0820000000003</v>
      </c>
      <c r="H20" s="20" t="s">
        <v>96</v>
      </c>
      <c r="I20" s="224">
        <v>6.1109999999999998</v>
      </c>
      <c r="J20" s="204" t="s">
        <v>46</v>
      </c>
      <c r="K20" s="206">
        <v>1.4690000000000001</v>
      </c>
      <c r="L20" s="206">
        <v>1.9910000000000001</v>
      </c>
      <c r="M20" s="204" t="s">
        <v>46</v>
      </c>
      <c r="N20" s="206">
        <v>0.46500000000000002</v>
      </c>
      <c r="O20" s="162"/>
    </row>
    <row r="21" spans="1:15" s="157" customFormat="1" ht="12.95" customHeight="1" x14ac:dyDescent="0.2">
      <c r="A21" s="42" t="s">
        <v>232</v>
      </c>
      <c r="B21" s="163">
        <v>15307.882</v>
      </c>
      <c r="C21" s="151" t="s">
        <v>46</v>
      </c>
      <c r="D21" s="163">
        <v>4796.4880000000003</v>
      </c>
      <c r="E21" s="163">
        <v>252377.239</v>
      </c>
      <c r="F21" s="151" t="s">
        <v>46</v>
      </c>
      <c r="G21" s="163">
        <v>43217.601000000002</v>
      </c>
      <c r="H21" s="20" t="s">
        <v>96</v>
      </c>
      <c r="I21" s="224">
        <v>5.7869999999999999</v>
      </c>
      <c r="J21" s="204" t="s">
        <v>46</v>
      </c>
      <c r="K21" s="206">
        <v>1.73</v>
      </c>
      <c r="L21" s="206">
        <v>11.851000000000001</v>
      </c>
      <c r="M21" s="204" t="s">
        <v>46</v>
      </c>
      <c r="N21" s="206">
        <v>1.988</v>
      </c>
      <c r="O21" s="163"/>
    </row>
    <row r="22" spans="1:15" s="157" customFormat="1" ht="12.95" customHeight="1" x14ac:dyDescent="0.2">
      <c r="A22" s="42" t="s">
        <v>233</v>
      </c>
      <c r="B22" s="163">
        <v>1312.309</v>
      </c>
      <c r="C22" s="151" t="s">
        <v>46</v>
      </c>
      <c r="D22" s="163">
        <v>350.601</v>
      </c>
      <c r="E22" s="163">
        <v>250942.965</v>
      </c>
      <c r="F22" s="151" t="s">
        <v>46</v>
      </c>
      <c r="G22" s="163">
        <v>56608.481</v>
      </c>
      <c r="H22" s="20" t="s">
        <v>96</v>
      </c>
      <c r="I22" s="224">
        <v>0.496</v>
      </c>
      <c r="J22" s="204" t="s">
        <v>46</v>
      </c>
      <c r="K22" s="206">
        <v>0.13400000000000001</v>
      </c>
      <c r="L22" s="309">
        <v>11.782999999999999</v>
      </c>
      <c r="M22" s="204" t="s">
        <v>46</v>
      </c>
      <c r="N22" s="206">
        <v>2.504</v>
      </c>
      <c r="O22" s="163"/>
    </row>
    <row r="23" spans="1:15" s="157" customFormat="1" ht="12.95" customHeight="1" x14ac:dyDescent="0.2">
      <c r="A23" s="42" t="s">
        <v>234</v>
      </c>
      <c r="B23" s="163">
        <v>3250.1190000000001</v>
      </c>
      <c r="C23" s="151" t="s">
        <v>46</v>
      </c>
      <c r="D23" s="163">
        <v>1001.502</v>
      </c>
      <c r="E23" s="163">
        <v>183996.40100000001</v>
      </c>
      <c r="F23" s="151" t="s">
        <v>46</v>
      </c>
      <c r="G23" s="163">
        <v>46427.243000000002</v>
      </c>
      <c r="H23" s="20" t="s">
        <v>96</v>
      </c>
      <c r="I23" s="224">
        <v>1.2290000000000001</v>
      </c>
      <c r="J23" s="204" t="s">
        <v>46</v>
      </c>
      <c r="K23" s="206">
        <v>0.377</v>
      </c>
      <c r="L23" s="206">
        <v>8.64</v>
      </c>
      <c r="M23" s="204" t="s">
        <v>46</v>
      </c>
      <c r="N23" s="206">
        <v>2.093</v>
      </c>
      <c r="O23" s="163"/>
    </row>
    <row r="24" spans="1:15" s="157" customFormat="1" ht="12.95" customHeight="1" x14ac:dyDescent="0.2">
      <c r="A24" s="42" t="s">
        <v>235</v>
      </c>
      <c r="B24" s="162">
        <v>1182.3889999999999</v>
      </c>
      <c r="C24" s="151" t="s">
        <v>46</v>
      </c>
      <c r="D24" s="162">
        <v>394.077</v>
      </c>
      <c r="E24" s="162">
        <v>45678.887999999999</v>
      </c>
      <c r="F24" s="151" t="s">
        <v>46</v>
      </c>
      <c r="G24" s="162">
        <v>12379.252</v>
      </c>
      <c r="H24" s="20" t="s">
        <v>96</v>
      </c>
      <c r="I24" s="224">
        <v>0.44700000000000001</v>
      </c>
      <c r="J24" s="204" t="s">
        <v>46</v>
      </c>
      <c r="K24" s="206">
        <v>0.15</v>
      </c>
      <c r="L24" s="206">
        <v>2.145</v>
      </c>
      <c r="M24" s="204" t="s">
        <v>46</v>
      </c>
      <c r="N24" s="206">
        <v>0.59299999999999997</v>
      </c>
      <c r="O24" s="162"/>
    </row>
    <row r="25" spans="1:15" s="157" customFormat="1" ht="12.95" customHeight="1" x14ac:dyDescent="0.2">
      <c r="A25" s="42" t="s">
        <v>236</v>
      </c>
      <c r="B25" s="163">
        <v>1078.8150000000001</v>
      </c>
      <c r="C25" s="151" t="s">
        <v>46</v>
      </c>
      <c r="D25" s="163">
        <v>1423.4469999999999</v>
      </c>
      <c r="E25" s="163">
        <v>1724.702</v>
      </c>
      <c r="F25" s="151" t="s">
        <v>46</v>
      </c>
      <c r="G25" s="163">
        <v>2573.77</v>
      </c>
      <c r="H25" s="20" t="s">
        <v>96</v>
      </c>
      <c r="I25" s="224">
        <v>0.40799999999999997</v>
      </c>
      <c r="J25" s="204" t="s">
        <v>46</v>
      </c>
      <c r="K25" s="206">
        <v>0.53600000000000003</v>
      </c>
      <c r="L25" s="206">
        <v>8.1000000000000003E-2</v>
      </c>
      <c r="M25" s="204" t="s">
        <v>46</v>
      </c>
      <c r="N25" s="206">
        <v>0.121</v>
      </c>
      <c r="O25" s="163"/>
    </row>
    <row r="26" spans="1:15" s="157" customFormat="1" ht="12.95" customHeight="1" x14ac:dyDescent="0.2">
      <c r="A26" s="42" t="s">
        <v>237</v>
      </c>
      <c r="B26" s="163">
        <v>335.43</v>
      </c>
      <c r="C26" s="151" t="s">
        <v>46</v>
      </c>
      <c r="D26" s="163">
        <v>211.809</v>
      </c>
      <c r="E26" s="163">
        <v>3830.6439999999998</v>
      </c>
      <c r="F26" s="151" t="s">
        <v>46</v>
      </c>
      <c r="G26" s="163">
        <v>2748.5259999999998</v>
      </c>
      <c r="H26" s="20" t="s">
        <v>96</v>
      </c>
      <c r="I26" s="224">
        <v>0.127</v>
      </c>
      <c r="J26" s="204" t="s">
        <v>46</v>
      </c>
      <c r="K26" s="206">
        <v>0.08</v>
      </c>
      <c r="L26" s="206">
        <v>0.18</v>
      </c>
      <c r="M26" s="204" t="s">
        <v>46</v>
      </c>
      <c r="N26" s="206">
        <v>0.129</v>
      </c>
      <c r="O26" s="163"/>
    </row>
    <row r="27" spans="1:15" s="157" customFormat="1" ht="12.95" customHeight="1" x14ac:dyDescent="0.2">
      <c r="A27" s="42" t="s">
        <v>260</v>
      </c>
      <c r="B27" s="163">
        <v>1220.0550000000001</v>
      </c>
      <c r="C27" s="151" t="s">
        <v>46</v>
      </c>
      <c r="D27" s="163">
        <v>724.95</v>
      </c>
      <c r="E27" s="163">
        <v>29467.128000000001</v>
      </c>
      <c r="F27" s="151" t="s">
        <v>46</v>
      </c>
      <c r="G27" s="163">
        <v>17847.452000000001</v>
      </c>
      <c r="H27" s="20" t="s">
        <v>96</v>
      </c>
      <c r="I27" s="224">
        <v>0.46100000000000002</v>
      </c>
      <c r="J27" s="204" t="s">
        <v>46</v>
      </c>
      <c r="K27" s="206">
        <v>0.27600000000000002</v>
      </c>
      <c r="L27" s="206">
        <v>1.3839999999999999</v>
      </c>
      <c r="M27" s="204" t="s">
        <v>46</v>
      </c>
      <c r="N27" s="206">
        <v>0.85499999999999998</v>
      </c>
      <c r="O27" s="163"/>
    </row>
    <row r="28" spans="1:15" s="157" customFormat="1" ht="12.95" customHeight="1" x14ac:dyDescent="0.2">
      <c r="A28" s="42" t="s">
        <v>238</v>
      </c>
      <c r="B28" s="163">
        <v>3817.011</v>
      </c>
      <c r="C28" s="151" t="s">
        <v>46</v>
      </c>
      <c r="D28" s="163">
        <v>1957.5840000000001</v>
      </c>
      <c r="E28" s="163">
        <v>182839.11199999999</v>
      </c>
      <c r="F28" s="151" t="s">
        <v>46</v>
      </c>
      <c r="G28" s="163">
        <v>42805.095000000001</v>
      </c>
      <c r="H28" s="20" t="s">
        <v>96</v>
      </c>
      <c r="I28" s="224">
        <v>1.4430000000000001</v>
      </c>
      <c r="J28" s="204" t="s">
        <v>46</v>
      </c>
      <c r="K28" s="206">
        <v>0.73399999999999999</v>
      </c>
      <c r="L28" s="206">
        <v>8.5850000000000009</v>
      </c>
      <c r="M28" s="204" t="s">
        <v>46</v>
      </c>
      <c r="N28" s="206">
        <v>2.0049999999999999</v>
      </c>
      <c r="O28" s="163"/>
    </row>
    <row r="29" spans="1:15" s="168" customFormat="1" ht="15" customHeight="1" thickBot="1" x14ac:dyDescent="0.25">
      <c r="A29" s="164" t="s">
        <v>1</v>
      </c>
      <c r="B29" s="165">
        <v>264524.77899999998</v>
      </c>
      <c r="C29" s="166" t="s">
        <v>46</v>
      </c>
      <c r="D29" s="165">
        <v>10371.511</v>
      </c>
      <c r="E29" s="165">
        <v>2129662.8709999998</v>
      </c>
      <c r="F29" s="166" t="s">
        <v>46</v>
      </c>
      <c r="G29" s="165">
        <v>145160.576</v>
      </c>
      <c r="H29" s="153" t="s">
        <v>96</v>
      </c>
      <c r="I29" s="153">
        <v>100</v>
      </c>
      <c r="J29" s="166" t="s">
        <v>46</v>
      </c>
      <c r="K29" s="153">
        <v>0</v>
      </c>
      <c r="L29" s="153">
        <v>100</v>
      </c>
      <c r="M29" s="166" t="s">
        <v>46</v>
      </c>
      <c r="N29" s="153">
        <v>0</v>
      </c>
      <c r="O29" s="167"/>
    </row>
    <row r="30" spans="1:15" s="20" customFormat="1" ht="6.75" customHeight="1" x14ac:dyDescent="0.2">
      <c r="C30" s="129"/>
      <c r="D30" s="129"/>
      <c r="E30" s="129"/>
      <c r="F30" s="129"/>
      <c r="G30" s="129"/>
      <c r="H30" s="129"/>
    </row>
    <row r="31" spans="1:15" s="20" customFormat="1" ht="11.25" x14ac:dyDescent="0.2"/>
    <row r="32" spans="1:15" s="20" customFormat="1" ht="11.25" x14ac:dyDescent="0.2">
      <c r="B32" s="208"/>
      <c r="E32" s="208"/>
      <c r="I32" s="208"/>
      <c r="L32" s="208"/>
    </row>
    <row r="33" spans="2:14" x14ac:dyDescent="0.2">
      <c r="B33" s="304"/>
      <c r="C33" s="304"/>
      <c r="D33" s="304"/>
      <c r="E33" s="304"/>
      <c r="F33" s="304"/>
      <c r="G33" s="304"/>
      <c r="H33" s="304"/>
      <c r="I33" s="304"/>
      <c r="J33" s="304"/>
      <c r="K33" s="304"/>
      <c r="L33" s="304"/>
      <c r="M33" s="304"/>
      <c r="N33" s="304"/>
    </row>
  </sheetData>
  <mergeCells count="8">
    <mergeCell ref="M5:N5"/>
    <mergeCell ref="M4:N4"/>
    <mergeCell ref="C4:D4"/>
    <mergeCell ref="C5:D5"/>
    <mergeCell ref="F4:G4"/>
    <mergeCell ref="F5:G5"/>
    <mergeCell ref="J4:K4"/>
    <mergeCell ref="J5:K5"/>
  </mergeCells>
  <hyperlinks>
    <hyperlink ref="L1" location="'Tabellförteckning_List of table'!G1" display="Till innehållsförteckning"/>
  </hyperlinks>
  <pageMargins left="0.70866141732283472" right="0.56000000000000005" top="0.4" bottom="0.46" header="0.31496062992125984" footer="0.31496062992125984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33"/>
  <sheetViews>
    <sheetView workbookViewId="0">
      <selection activeCell="A37" sqref="A37"/>
    </sheetView>
  </sheetViews>
  <sheetFormatPr defaultRowHeight="12.75" x14ac:dyDescent="0.2"/>
  <cols>
    <col min="1" max="1" width="47" style="1" customWidth="1"/>
    <col min="2" max="2" width="10.5703125" style="1" bestFit="1" customWidth="1"/>
    <col min="3" max="3" width="2.28515625" style="1" customWidth="1"/>
    <col min="4" max="4" width="7.85546875" style="1" customWidth="1"/>
    <col min="5" max="5" width="11.42578125" style="1" customWidth="1"/>
    <col min="6" max="6" width="2.28515625" style="1" customWidth="1"/>
    <col min="7" max="7" width="6.5703125" style="1" bestFit="1" customWidth="1"/>
    <col min="8" max="8" width="1.5703125" style="131" customWidth="1"/>
    <col min="9" max="9" width="6.28515625" style="131" bestFit="1" customWidth="1"/>
    <col min="10" max="10" width="2.28515625" style="131" customWidth="1"/>
    <col min="11" max="11" width="7.140625" style="131" bestFit="1" customWidth="1"/>
    <col min="12" max="12" width="8" style="131" bestFit="1" customWidth="1"/>
    <col min="13" max="13" width="2.28515625" style="131" customWidth="1"/>
    <col min="14" max="14" width="7.140625" style="131" bestFit="1" customWidth="1"/>
    <col min="15" max="16384" width="9.140625" style="1"/>
  </cols>
  <sheetData>
    <row r="1" spans="1:15" s="144" customFormat="1" x14ac:dyDescent="0.2">
      <c r="A1" s="21" t="s">
        <v>276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286" t="s">
        <v>377</v>
      </c>
      <c r="M1" s="131"/>
      <c r="N1" s="131"/>
    </row>
    <row r="2" spans="1:15" s="144" customFormat="1" x14ac:dyDescent="0.2">
      <c r="A2" s="143" t="s">
        <v>277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5" ht="13.5" thickBot="1" x14ac:dyDescent="0.25">
      <c r="A3" s="7"/>
      <c r="B3" s="7"/>
      <c r="C3" s="7"/>
      <c r="D3" s="7"/>
      <c r="E3" s="7"/>
      <c r="F3" s="7"/>
      <c r="G3" s="7"/>
    </row>
    <row r="4" spans="1:15" s="138" customFormat="1" ht="27" customHeight="1" x14ac:dyDescent="0.2">
      <c r="A4" s="97" t="s">
        <v>239</v>
      </c>
      <c r="B4" s="147" t="s">
        <v>92</v>
      </c>
      <c r="C4" s="317" t="s">
        <v>188</v>
      </c>
      <c r="D4" s="318"/>
      <c r="E4" s="147" t="s">
        <v>93</v>
      </c>
      <c r="F4" s="317" t="s">
        <v>188</v>
      </c>
      <c r="G4" s="318"/>
      <c r="H4" s="148"/>
      <c r="I4" s="197" t="s">
        <v>190</v>
      </c>
      <c r="J4" s="317" t="s">
        <v>188</v>
      </c>
      <c r="K4" s="318"/>
      <c r="L4" s="197" t="s">
        <v>191</v>
      </c>
      <c r="M4" s="317" t="s">
        <v>188</v>
      </c>
      <c r="N4" s="318"/>
    </row>
    <row r="5" spans="1:15" s="138" customFormat="1" ht="27.75" customHeight="1" thickBot="1" x14ac:dyDescent="0.25">
      <c r="A5" s="140" t="s">
        <v>240</v>
      </c>
      <c r="B5" s="137" t="s">
        <v>94</v>
      </c>
      <c r="C5" s="320" t="s">
        <v>187</v>
      </c>
      <c r="D5" s="320"/>
      <c r="E5" s="137" t="s">
        <v>95</v>
      </c>
      <c r="F5" s="320" t="s">
        <v>187</v>
      </c>
      <c r="G5" s="320"/>
      <c r="H5" s="137"/>
      <c r="I5" s="196" t="s">
        <v>192</v>
      </c>
      <c r="J5" s="196"/>
      <c r="K5" s="196" t="s">
        <v>187</v>
      </c>
      <c r="L5" s="196" t="s">
        <v>193</v>
      </c>
      <c r="M5" s="196"/>
      <c r="N5" s="196" t="s">
        <v>187</v>
      </c>
    </row>
    <row r="6" spans="1:15" s="157" customFormat="1" ht="12.95" customHeight="1" x14ac:dyDescent="0.2">
      <c r="A6" s="42" t="s">
        <v>221</v>
      </c>
      <c r="B6" s="155">
        <v>79021.354999999996</v>
      </c>
      <c r="C6" s="151" t="s">
        <v>46</v>
      </c>
      <c r="D6" s="155">
        <v>1177.6790000000001</v>
      </c>
      <c r="E6" s="155">
        <v>72962.373000000007</v>
      </c>
      <c r="F6" s="151" t="s">
        <v>46</v>
      </c>
      <c r="G6" s="155">
        <v>10350.752</v>
      </c>
      <c r="H6" s="156" t="s">
        <v>96</v>
      </c>
      <c r="I6" s="224">
        <v>43.707999999999998</v>
      </c>
      <c r="J6" s="204" t="s">
        <v>46</v>
      </c>
      <c r="K6" s="203">
        <v>2.0169999999999999</v>
      </c>
      <c r="L6" s="203">
        <v>5.6420000000000003</v>
      </c>
      <c r="M6" s="204" t="s">
        <v>46</v>
      </c>
      <c r="N6" s="203">
        <v>0.96</v>
      </c>
      <c r="O6" s="155"/>
    </row>
    <row r="7" spans="1:15" s="160" customFormat="1" ht="12.95" customHeight="1" x14ac:dyDescent="0.2">
      <c r="A7" s="158" t="s">
        <v>222</v>
      </c>
      <c r="B7" s="155">
        <v>65075.188000000002</v>
      </c>
      <c r="C7" s="151" t="s">
        <v>46</v>
      </c>
      <c r="D7" s="155">
        <v>165.62299999999999</v>
      </c>
      <c r="E7" s="155">
        <v>25927.957999999999</v>
      </c>
      <c r="F7" s="151" t="s">
        <v>46</v>
      </c>
      <c r="G7" s="155">
        <v>13.808</v>
      </c>
      <c r="H7" s="156" t="s">
        <v>96</v>
      </c>
      <c r="I7" s="224">
        <v>35.994</v>
      </c>
      <c r="J7" s="204" t="s">
        <v>46</v>
      </c>
      <c r="K7" s="203">
        <v>1.6379999999999999</v>
      </c>
      <c r="L7" s="203">
        <v>2.0049999999999999</v>
      </c>
      <c r="M7" s="204" t="s">
        <v>46</v>
      </c>
      <c r="N7" s="203">
        <v>0.20799999999999999</v>
      </c>
      <c r="O7" s="159"/>
    </row>
    <row r="8" spans="1:15" s="157" customFormat="1" ht="12.95" customHeight="1" x14ac:dyDescent="0.2">
      <c r="A8" s="42" t="s">
        <v>223</v>
      </c>
      <c r="B8" s="155">
        <v>35.988999999999997</v>
      </c>
      <c r="C8" s="151" t="s">
        <v>46</v>
      </c>
      <c r="D8" s="155">
        <v>39.832999999999998</v>
      </c>
      <c r="E8" s="155">
        <v>53.34</v>
      </c>
      <c r="F8" s="151" t="s">
        <v>46</v>
      </c>
      <c r="G8" s="155">
        <v>47.706000000000003</v>
      </c>
      <c r="H8" s="111" t="s">
        <v>96</v>
      </c>
      <c r="I8" s="224">
        <v>0.02</v>
      </c>
      <c r="J8" s="204" t="s">
        <v>46</v>
      </c>
      <c r="K8" s="203">
        <v>2.1999999999999999E-2</v>
      </c>
      <c r="L8" s="203">
        <v>4.0000000000000001E-3</v>
      </c>
      <c r="M8" s="204" t="s">
        <v>46</v>
      </c>
      <c r="N8" s="203">
        <v>4.0000000000000001E-3</v>
      </c>
      <c r="O8" s="155"/>
    </row>
    <row r="9" spans="1:15" s="157" customFormat="1" ht="12.95" customHeight="1" x14ac:dyDescent="0.2">
      <c r="A9" s="42" t="s">
        <v>224</v>
      </c>
      <c r="B9" s="155">
        <v>23037.14</v>
      </c>
      <c r="C9" s="151" t="s">
        <v>46</v>
      </c>
      <c r="D9" s="155">
        <v>5223.8010000000004</v>
      </c>
      <c r="E9" s="155">
        <v>12551.797</v>
      </c>
      <c r="F9" s="151" t="s">
        <v>46</v>
      </c>
      <c r="G9" s="155">
        <v>3707.2660000000001</v>
      </c>
      <c r="H9" s="111" t="s">
        <v>96</v>
      </c>
      <c r="I9" s="224">
        <v>12.742000000000001</v>
      </c>
      <c r="J9" s="204" t="s">
        <v>46</v>
      </c>
      <c r="K9" s="203">
        <v>2.573</v>
      </c>
      <c r="L9" s="203">
        <v>0.97099999999999997</v>
      </c>
      <c r="M9" s="204" t="s">
        <v>46</v>
      </c>
      <c r="N9" s="203">
        <v>0.29899999999999999</v>
      </c>
      <c r="O9" s="155"/>
    </row>
    <row r="10" spans="1:15" s="160" customFormat="1" ht="12.95" customHeight="1" x14ac:dyDescent="0.2">
      <c r="A10" s="158" t="s">
        <v>466</v>
      </c>
      <c r="B10" s="155">
        <v>16569.612000000001</v>
      </c>
      <c r="C10" s="151" t="s">
        <v>46</v>
      </c>
      <c r="D10" s="155">
        <v>5079.9470000000001</v>
      </c>
      <c r="E10" s="155">
        <v>3860.0219999999999</v>
      </c>
      <c r="F10" s="151" t="s">
        <v>46</v>
      </c>
      <c r="G10" s="155">
        <v>1990.2909999999999</v>
      </c>
      <c r="H10" s="111" t="s">
        <v>96</v>
      </c>
      <c r="I10" s="224">
        <v>9.1649999999999991</v>
      </c>
      <c r="J10" s="204" t="s">
        <v>46</v>
      </c>
      <c r="K10" s="203">
        <v>2.5859999999999999</v>
      </c>
      <c r="L10" s="203">
        <v>0.29899999999999999</v>
      </c>
      <c r="M10" s="204" t="s">
        <v>46</v>
      </c>
      <c r="N10" s="203">
        <v>0.156</v>
      </c>
      <c r="O10" s="159"/>
    </row>
    <row r="11" spans="1:15" s="157" customFormat="1" ht="12.95" customHeight="1" x14ac:dyDescent="0.2">
      <c r="A11" s="42" t="s">
        <v>225</v>
      </c>
      <c r="B11" s="155">
        <v>16153.526</v>
      </c>
      <c r="C11" s="151" t="s">
        <v>46</v>
      </c>
      <c r="D11" s="155">
        <v>3678.9580000000001</v>
      </c>
      <c r="E11" s="155">
        <v>331890.30900000001</v>
      </c>
      <c r="F11" s="151" t="s">
        <v>46</v>
      </c>
      <c r="G11" s="155">
        <v>74501.623999999996</v>
      </c>
      <c r="H11" s="111" t="s">
        <v>96</v>
      </c>
      <c r="I11" s="224">
        <v>8.9350000000000005</v>
      </c>
      <c r="J11" s="204" t="s">
        <v>46</v>
      </c>
      <c r="K11" s="203">
        <v>1.905</v>
      </c>
      <c r="L11" s="224">
        <v>25.666</v>
      </c>
      <c r="M11" s="204" t="s">
        <v>46</v>
      </c>
      <c r="N11" s="203">
        <v>4.93</v>
      </c>
      <c r="O11" s="155"/>
    </row>
    <row r="12" spans="1:15" s="157" customFormat="1" ht="12.95" customHeight="1" x14ac:dyDescent="0.2">
      <c r="A12" s="42" t="s">
        <v>226</v>
      </c>
      <c r="B12" s="155">
        <v>96.873000000000005</v>
      </c>
      <c r="C12" s="151" t="s">
        <v>46</v>
      </c>
      <c r="D12" s="155">
        <v>40.890999999999998</v>
      </c>
      <c r="E12" s="155">
        <v>29632.761999999999</v>
      </c>
      <c r="F12" s="151" t="s">
        <v>46</v>
      </c>
      <c r="G12" s="155">
        <v>12131.275</v>
      </c>
      <c r="H12" s="111" t="s">
        <v>96</v>
      </c>
      <c r="I12" s="224">
        <v>5.3999999999999999E-2</v>
      </c>
      <c r="J12" s="204" t="s">
        <v>46</v>
      </c>
      <c r="K12" s="203">
        <v>2.3E-2</v>
      </c>
      <c r="L12" s="203">
        <v>2.2919999999999998</v>
      </c>
      <c r="M12" s="204" t="s">
        <v>46</v>
      </c>
      <c r="N12" s="203">
        <v>0.94399999999999995</v>
      </c>
      <c r="O12" s="155"/>
    </row>
    <row r="13" spans="1:15" s="157" customFormat="1" ht="22.5" x14ac:dyDescent="0.2">
      <c r="A13" s="42" t="s">
        <v>227</v>
      </c>
      <c r="B13" s="155">
        <v>15304.053</v>
      </c>
      <c r="C13" s="151" t="s">
        <v>46</v>
      </c>
      <c r="D13" s="155">
        <v>1993.07</v>
      </c>
      <c r="E13" s="155">
        <v>108394.52899999999</v>
      </c>
      <c r="F13" s="151" t="s">
        <v>46</v>
      </c>
      <c r="G13" s="155">
        <v>19988.565999999999</v>
      </c>
      <c r="H13" s="161" t="s">
        <v>96</v>
      </c>
      <c r="I13" s="224">
        <v>8.4649999999999999</v>
      </c>
      <c r="J13" s="204" t="s">
        <v>46</v>
      </c>
      <c r="K13" s="203">
        <v>1.085</v>
      </c>
      <c r="L13" s="203">
        <v>8.3829999999999991</v>
      </c>
      <c r="M13" s="204" t="s">
        <v>46</v>
      </c>
      <c r="N13" s="203">
        <v>1.63</v>
      </c>
      <c r="O13" s="155"/>
    </row>
    <row r="14" spans="1:15" s="160" customFormat="1" ht="12.95" customHeight="1" x14ac:dyDescent="0.2">
      <c r="A14" s="158" t="s">
        <v>137</v>
      </c>
      <c r="B14" s="155">
        <v>6042.2629999999999</v>
      </c>
      <c r="C14" s="151" t="s">
        <v>46</v>
      </c>
      <c r="D14" s="155">
        <v>1070.32</v>
      </c>
      <c r="E14" s="155">
        <v>32975.498</v>
      </c>
      <c r="F14" s="151" t="s">
        <v>46</v>
      </c>
      <c r="G14" s="155">
        <v>6934.41</v>
      </c>
      <c r="H14" s="157" t="s">
        <v>96</v>
      </c>
      <c r="I14" s="224">
        <v>3.3420000000000001</v>
      </c>
      <c r="J14" s="204" t="s">
        <v>46</v>
      </c>
      <c r="K14" s="232">
        <v>0.59199999999999997</v>
      </c>
      <c r="L14" s="232">
        <v>2.5499999999999998</v>
      </c>
      <c r="M14" s="204" t="s">
        <v>46</v>
      </c>
      <c r="N14" s="232">
        <v>0.58399999999999996</v>
      </c>
      <c r="O14" s="159"/>
    </row>
    <row r="15" spans="1:15" s="160" customFormat="1" ht="12.95" customHeight="1" x14ac:dyDescent="0.2">
      <c r="A15" s="158" t="s">
        <v>138</v>
      </c>
      <c r="B15" s="155">
        <v>2326.4659999999999</v>
      </c>
      <c r="C15" s="151" t="s">
        <v>46</v>
      </c>
      <c r="D15" s="155">
        <v>814.76300000000003</v>
      </c>
      <c r="E15" s="155">
        <v>2073.4940000000001</v>
      </c>
      <c r="F15" s="151" t="s">
        <v>46</v>
      </c>
      <c r="G15" s="155">
        <v>903.72400000000005</v>
      </c>
      <c r="H15" s="129" t="s">
        <v>96</v>
      </c>
      <c r="I15" s="224">
        <v>1.2869999999999999</v>
      </c>
      <c r="J15" s="204" t="s">
        <v>46</v>
      </c>
      <c r="K15" s="206">
        <v>0.45100000000000001</v>
      </c>
      <c r="L15" s="206">
        <v>0.16</v>
      </c>
      <c r="M15" s="204" t="s">
        <v>46</v>
      </c>
      <c r="N15" s="206">
        <v>7.1999999999999995E-2</v>
      </c>
      <c r="O15" s="159"/>
    </row>
    <row r="16" spans="1:15" s="160" customFormat="1" ht="12.95" customHeight="1" x14ac:dyDescent="0.2">
      <c r="A16" s="158" t="s">
        <v>228</v>
      </c>
      <c r="B16" s="155">
        <v>4318.6049999999996</v>
      </c>
      <c r="C16" s="151" t="s">
        <v>46</v>
      </c>
      <c r="D16" s="155">
        <v>1290.124</v>
      </c>
      <c r="E16" s="155">
        <v>37612.197</v>
      </c>
      <c r="F16" s="151" t="s">
        <v>46</v>
      </c>
      <c r="G16" s="155">
        <v>8769.9959999999992</v>
      </c>
      <c r="H16" s="20" t="s">
        <v>96</v>
      </c>
      <c r="I16" s="224">
        <v>2.3889999999999998</v>
      </c>
      <c r="J16" s="204" t="s">
        <v>46</v>
      </c>
      <c r="K16" s="206">
        <v>0.70799999999999996</v>
      </c>
      <c r="L16" s="206">
        <v>2.9089999999999998</v>
      </c>
      <c r="M16" s="204" t="s">
        <v>46</v>
      </c>
      <c r="N16" s="206">
        <v>0.71699999999999997</v>
      </c>
      <c r="O16" s="159"/>
    </row>
    <row r="17" spans="1:15" s="157" customFormat="1" ht="12.95" customHeight="1" x14ac:dyDescent="0.2">
      <c r="A17" s="42" t="s">
        <v>229</v>
      </c>
      <c r="B17" s="155">
        <v>13599.538</v>
      </c>
      <c r="C17" s="151" t="s">
        <v>46</v>
      </c>
      <c r="D17" s="155">
        <v>539.88900000000001</v>
      </c>
      <c r="E17" s="155">
        <v>72751.94</v>
      </c>
      <c r="F17" s="151" t="s">
        <v>46</v>
      </c>
      <c r="G17" s="155">
        <v>2775.4430000000002</v>
      </c>
      <c r="H17" s="20" t="s">
        <v>96</v>
      </c>
      <c r="I17" s="224">
        <v>7.5220000000000002</v>
      </c>
      <c r="J17" s="204" t="s">
        <v>46</v>
      </c>
      <c r="K17" s="206">
        <v>0.437</v>
      </c>
      <c r="L17" s="206">
        <v>5.6260000000000003</v>
      </c>
      <c r="M17" s="204" t="s">
        <v>46</v>
      </c>
      <c r="N17" s="206">
        <v>0.61499999999999999</v>
      </c>
      <c r="O17" s="155"/>
    </row>
    <row r="18" spans="1:15" s="160" customFormat="1" ht="12.95" customHeight="1" x14ac:dyDescent="0.2">
      <c r="A18" s="158" t="s">
        <v>139</v>
      </c>
      <c r="B18" s="155">
        <v>13271.657999999999</v>
      </c>
      <c r="C18" s="151" t="s">
        <v>46</v>
      </c>
      <c r="D18" s="155">
        <v>533.56299999999999</v>
      </c>
      <c r="E18" s="155">
        <v>69461.633000000002</v>
      </c>
      <c r="F18" s="151" t="s">
        <v>46</v>
      </c>
      <c r="G18" s="155">
        <v>2692.19</v>
      </c>
      <c r="H18" s="20" t="s">
        <v>96</v>
      </c>
      <c r="I18" s="224">
        <v>7.3410000000000002</v>
      </c>
      <c r="J18" s="204" t="s">
        <v>46</v>
      </c>
      <c r="K18" s="206">
        <v>0.42799999999999999</v>
      </c>
      <c r="L18" s="206">
        <v>5.3719999999999999</v>
      </c>
      <c r="M18" s="204" t="s">
        <v>46</v>
      </c>
      <c r="N18" s="206">
        <v>0.58899999999999997</v>
      </c>
      <c r="O18" s="159"/>
    </row>
    <row r="19" spans="1:15" s="157" customFormat="1" ht="25.5" customHeight="1" x14ac:dyDescent="0.2">
      <c r="A19" s="42" t="s">
        <v>230</v>
      </c>
      <c r="B19" s="155">
        <v>4183.366</v>
      </c>
      <c r="C19" s="151" t="s">
        <v>46</v>
      </c>
      <c r="D19" s="155">
        <v>1069.231</v>
      </c>
      <c r="E19" s="155">
        <v>139684.696</v>
      </c>
      <c r="F19" s="151" t="s">
        <v>46</v>
      </c>
      <c r="G19" s="155">
        <v>78672.56</v>
      </c>
      <c r="H19" s="20" t="s">
        <v>96</v>
      </c>
      <c r="I19" s="224">
        <v>2.3140000000000001</v>
      </c>
      <c r="J19" s="204" t="s">
        <v>46</v>
      </c>
      <c r="K19" s="203">
        <v>0.58699999999999997</v>
      </c>
      <c r="L19" s="203">
        <v>10.802</v>
      </c>
      <c r="M19" s="204" t="s">
        <v>46</v>
      </c>
      <c r="N19" s="203">
        <v>5.524</v>
      </c>
      <c r="O19" s="155"/>
    </row>
    <row r="20" spans="1:15" s="157" customFormat="1" ht="12.95" customHeight="1" x14ac:dyDescent="0.2">
      <c r="A20" s="42" t="s">
        <v>231</v>
      </c>
      <c r="B20" s="162">
        <v>12827.571</v>
      </c>
      <c r="C20" s="151" t="s">
        <v>46</v>
      </c>
      <c r="D20" s="162">
        <v>2540.212</v>
      </c>
      <c r="E20" s="162">
        <v>34450.633999999998</v>
      </c>
      <c r="F20" s="151" t="s">
        <v>46</v>
      </c>
      <c r="G20" s="162">
        <v>8518.5409999999993</v>
      </c>
      <c r="H20" s="20" t="s">
        <v>96</v>
      </c>
      <c r="I20" s="224">
        <v>7.0949999999999998</v>
      </c>
      <c r="J20" s="204" t="s">
        <v>46</v>
      </c>
      <c r="K20" s="206">
        <v>1.3480000000000001</v>
      </c>
      <c r="L20" s="206">
        <v>2.6640000000000001</v>
      </c>
      <c r="M20" s="204" t="s">
        <v>46</v>
      </c>
      <c r="N20" s="206">
        <v>0.69399999999999995</v>
      </c>
      <c r="O20" s="162"/>
    </row>
    <row r="21" spans="1:15" s="157" customFormat="1" ht="12.95" customHeight="1" x14ac:dyDescent="0.2">
      <c r="A21" s="42" t="s">
        <v>232</v>
      </c>
      <c r="B21" s="163">
        <v>9134.527</v>
      </c>
      <c r="C21" s="151" t="s">
        <v>46</v>
      </c>
      <c r="D21" s="163">
        <v>3726.895</v>
      </c>
      <c r="E21" s="163">
        <v>124782.523</v>
      </c>
      <c r="F21" s="151" t="s">
        <v>46</v>
      </c>
      <c r="G21" s="163">
        <v>25075.566999999999</v>
      </c>
      <c r="H21" s="20" t="s">
        <v>96</v>
      </c>
      <c r="I21" s="224">
        <v>5.0519999999999996</v>
      </c>
      <c r="J21" s="204" t="s">
        <v>46</v>
      </c>
      <c r="K21" s="206">
        <v>1.97</v>
      </c>
      <c r="L21" s="206">
        <v>9.65</v>
      </c>
      <c r="M21" s="204" t="s">
        <v>46</v>
      </c>
      <c r="N21" s="206">
        <v>1.99</v>
      </c>
      <c r="O21" s="163"/>
    </row>
    <row r="22" spans="1:15" s="157" customFormat="1" ht="12.95" customHeight="1" x14ac:dyDescent="0.2">
      <c r="A22" s="42" t="s">
        <v>233</v>
      </c>
      <c r="B22" s="163">
        <v>729.84199999999998</v>
      </c>
      <c r="C22" s="151" t="s">
        <v>46</v>
      </c>
      <c r="D22" s="163">
        <v>258.12900000000002</v>
      </c>
      <c r="E22" s="163">
        <v>133638.908</v>
      </c>
      <c r="F22" s="151" t="s">
        <v>46</v>
      </c>
      <c r="G22" s="163">
        <v>46022.188999999998</v>
      </c>
      <c r="H22" s="20" t="s">
        <v>96</v>
      </c>
      <c r="I22" s="224">
        <v>0.40400000000000003</v>
      </c>
      <c r="J22" s="204" t="s">
        <v>46</v>
      </c>
      <c r="K22" s="206">
        <v>0.14399999999999999</v>
      </c>
      <c r="L22" s="206">
        <v>10.335000000000001</v>
      </c>
      <c r="M22" s="204" t="s">
        <v>46</v>
      </c>
      <c r="N22" s="206">
        <v>3.3610000000000002</v>
      </c>
      <c r="O22" s="163"/>
    </row>
    <row r="23" spans="1:15" s="157" customFormat="1" ht="12.95" customHeight="1" x14ac:dyDescent="0.2">
      <c r="A23" s="42" t="s">
        <v>234</v>
      </c>
      <c r="B23" s="163">
        <v>1319.7370000000001</v>
      </c>
      <c r="C23" s="151" t="s">
        <v>46</v>
      </c>
      <c r="D23" s="163">
        <v>596.59299999999996</v>
      </c>
      <c r="E23" s="163">
        <v>66121.892000000007</v>
      </c>
      <c r="F23" s="151" t="s">
        <v>46</v>
      </c>
      <c r="G23" s="163">
        <v>18162.644</v>
      </c>
      <c r="H23" s="20" t="s">
        <v>96</v>
      </c>
      <c r="I23" s="224">
        <v>0.73</v>
      </c>
      <c r="J23" s="204" t="s">
        <v>46</v>
      </c>
      <c r="K23" s="206">
        <v>0.32900000000000001</v>
      </c>
      <c r="L23" s="206">
        <v>5.1130000000000004</v>
      </c>
      <c r="M23" s="204" t="s">
        <v>46</v>
      </c>
      <c r="N23" s="206">
        <v>1.4450000000000001</v>
      </c>
      <c r="O23" s="163"/>
    </row>
    <row r="24" spans="1:15" s="157" customFormat="1" ht="12.95" customHeight="1" x14ac:dyDescent="0.2">
      <c r="A24" s="42" t="s">
        <v>235</v>
      </c>
      <c r="B24" s="162">
        <v>635.03800000000001</v>
      </c>
      <c r="C24" s="151" t="s">
        <v>46</v>
      </c>
      <c r="D24" s="162">
        <v>269.00099999999998</v>
      </c>
      <c r="E24" s="162">
        <v>31351.812999999998</v>
      </c>
      <c r="F24" s="151" t="s">
        <v>46</v>
      </c>
      <c r="G24" s="162">
        <v>9385.4599999999991</v>
      </c>
      <c r="H24" s="20" t="s">
        <v>96</v>
      </c>
      <c r="I24" s="224">
        <v>0.35099999999999998</v>
      </c>
      <c r="J24" s="204" t="s">
        <v>46</v>
      </c>
      <c r="K24" s="206">
        <v>0.14899999999999999</v>
      </c>
      <c r="L24" s="206">
        <v>2.4249999999999998</v>
      </c>
      <c r="M24" s="204" t="s">
        <v>46</v>
      </c>
      <c r="N24" s="206">
        <v>0.751</v>
      </c>
      <c r="O24" s="162"/>
    </row>
    <row r="25" spans="1:15" s="157" customFormat="1" ht="12.95" customHeight="1" x14ac:dyDescent="0.2">
      <c r="A25" s="42" t="s">
        <v>236</v>
      </c>
      <c r="B25" s="163">
        <v>304.70299999999997</v>
      </c>
      <c r="C25" s="151" t="s">
        <v>46</v>
      </c>
      <c r="D25" s="163">
        <v>181.601</v>
      </c>
      <c r="E25" s="163">
        <v>314.44900000000001</v>
      </c>
      <c r="F25" s="151" t="s">
        <v>46</v>
      </c>
      <c r="G25" s="163">
        <v>209.44</v>
      </c>
      <c r="H25" s="20" t="s">
        <v>96</v>
      </c>
      <c r="I25" s="224">
        <v>0.16900000000000001</v>
      </c>
      <c r="J25" s="204" t="s">
        <v>46</v>
      </c>
      <c r="K25" s="206">
        <v>0.10100000000000001</v>
      </c>
      <c r="L25" s="206">
        <v>2.4E-2</v>
      </c>
      <c r="M25" s="204" t="s">
        <v>46</v>
      </c>
      <c r="N25" s="206">
        <v>1.6E-2</v>
      </c>
      <c r="O25" s="163"/>
    </row>
    <row r="26" spans="1:15" s="157" customFormat="1" ht="12.95" customHeight="1" x14ac:dyDescent="0.2">
      <c r="A26" s="42" t="s">
        <v>237</v>
      </c>
      <c r="B26" s="163">
        <v>272.17899999999997</v>
      </c>
      <c r="C26" s="151" t="s">
        <v>46</v>
      </c>
      <c r="D26" s="163">
        <v>165.50399999999999</v>
      </c>
      <c r="E26" s="163">
        <v>2461.9589999999998</v>
      </c>
      <c r="F26" s="151" t="s">
        <v>46</v>
      </c>
      <c r="G26" s="163">
        <v>1747.268</v>
      </c>
      <c r="H26" s="20" t="s">
        <v>96</v>
      </c>
      <c r="I26" s="224">
        <v>0.151</v>
      </c>
      <c r="J26" s="204" t="s">
        <v>46</v>
      </c>
      <c r="K26" s="206">
        <v>9.1999999999999998E-2</v>
      </c>
      <c r="L26" s="206">
        <v>0.19</v>
      </c>
      <c r="M26" s="204" t="s">
        <v>46</v>
      </c>
      <c r="N26" s="206">
        <v>0.13600000000000001</v>
      </c>
      <c r="O26" s="163"/>
    </row>
    <row r="27" spans="1:15" s="157" customFormat="1" ht="12.95" customHeight="1" x14ac:dyDescent="0.2">
      <c r="A27" s="42" t="s">
        <v>260</v>
      </c>
      <c r="B27" s="163">
        <v>1155.5809999999999</v>
      </c>
      <c r="C27" s="151" t="s">
        <v>46</v>
      </c>
      <c r="D27" s="163">
        <v>661.49699999999996</v>
      </c>
      <c r="E27" s="163">
        <v>29437.627</v>
      </c>
      <c r="F27" s="151" t="s">
        <v>46</v>
      </c>
      <c r="G27" s="163">
        <v>17847.035</v>
      </c>
      <c r="H27" s="20" t="s">
        <v>96</v>
      </c>
      <c r="I27" s="224">
        <v>0.63900000000000001</v>
      </c>
      <c r="J27" s="204" t="s">
        <v>46</v>
      </c>
      <c r="K27" s="206">
        <v>0.37</v>
      </c>
      <c r="L27" s="206">
        <v>2.2770000000000001</v>
      </c>
      <c r="M27" s="204" t="s">
        <v>46</v>
      </c>
      <c r="N27" s="206">
        <v>1.4279999999999999</v>
      </c>
      <c r="O27" s="163"/>
    </row>
    <row r="28" spans="1:15" s="157" customFormat="1" ht="12.95" customHeight="1" x14ac:dyDescent="0.2">
      <c r="A28" s="42" t="s">
        <v>238</v>
      </c>
      <c r="B28" s="163">
        <v>2982.9470000000001</v>
      </c>
      <c r="C28" s="151" t="s">
        <v>46</v>
      </c>
      <c r="D28" s="163">
        <v>1925.8330000000001</v>
      </c>
      <c r="E28" s="163">
        <v>102617.78200000001</v>
      </c>
      <c r="F28" s="151" t="s">
        <v>46</v>
      </c>
      <c r="G28" s="163">
        <v>27694.675999999999</v>
      </c>
      <c r="H28" s="20" t="s">
        <v>96</v>
      </c>
      <c r="I28" s="224">
        <v>1.65</v>
      </c>
      <c r="J28" s="204" t="s">
        <v>46</v>
      </c>
      <c r="K28" s="206">
        <v>1.0529999999999999</v>
      </c>
      <c r="L28" s="206">
        <v>7.9359999999999999</v>
      </c>
      <c r="M28" s="204" t="s">
        <v>46</v>
      </c>
      <c r="N28" s="206">
        <v>2.1339999999999999</v>
      </c>
      <c r="O28" s="163"/>
    </row>
    <row r="29" spans="1:15" s="168" customFormat="1" ht="15" customHeight="1" thickBot="1" x14ac:dyDescent="0.25">
      <c r="A29" s="164" t="s">
        <v>1</v>
      </c>
      <c r="B29" s="165">
        <v>180793.96299999999</v>
      </c>
      <c r="C29" s="166" t="s">
        <v>46</v>
      </c>
      <c r="D29" s="165">
        <v>8251.6659999999993</v>
      </c>
      <c r="E29" s="165">
        <v>1293099.331</v>
      </c>
      <c r="F29" s="166" t="s">
        <v>46</v>
      </c>
      <c r="G29" s="165">
        <v>122558.798</v>
      </c>
      <c r="H29" s="153" t="s">
        <v>96</v>
      </c>
      <c r="I29" s="153">
        <v>100</v>
      </c>
      <c r="J29" s="166" t="s">
        <v>46</v>
      </c>
      <c r="K29" s="153">
        <v>0</v>
      </c>
      <c r="L29" s="153">
        <v>100</v>
      </c>
      <c r="M29" s="166" t="s">
        <v>46</v>
      </c>
      <c r="N29" s="153">
        <v>0</v>
      </c>
      <c r="O29" s="167"/>
    </row>
    <row r="30" spans="1:15" s="20" customFormat="1" ht="6.75" customHeight="1" x14ac:dyDescent="0.2">
      <c r="C30" s="129"/>
      <c r="D30" s="129"/>
      <c r="E30" s="129"/>
      <c r="F30" s="129"/>
      <c r="G30" s="129"/>
      <c r="H30" s="129"/>
    </row>
    <row r="31" spans="1:15" s="20" customFormat="1" ht="11.25" x14ac:dyDescent="0.2"/>
    <row r="32" spans="1:15" s="20" customFormat="1" ht="11.25" x14ac:dyDescent="0.2">
      <c r="B32" s="208"/>
      <c r="E32" s="208"/>
      <c r="I32" s="206"/>
      <c r="J32" s="206"/>
      <c r="K32" s="206"/>
      <c r="L32" s="206"/>
    </row>
    <row r="33" spans="2:14" x14ac:dyDescent="0.2">
      <c r="B33" s="304"/>
      <c r="C33" s="304"/>
      <c r="D33" s="304"/>
      <c r="E33" s="304"/>
      <c r="F33" s="304"/>
      <c r="G33" s="304"/>
      <c r="H33" s="304"/>
      <c r="I33" s="304"/>
      <c r="J33" s="304"/>
      <c r="K33" s="304"/>
      <c r="L33" s="304"/>
      <c r="M33" s="304"/>
      <c r="N33" s="304"/>
    </row>
  </sheetData>
  <mergeCells count="6">
    <mergeCell ref="M4:N4"/>
    <mergeCell ref="C4:D4"/>
    <mergeCell ref="F4:G4"/>
    <mergeCell ref="C5:D5"/>
    <mergeCell ref="F5:G5"/>
    <mergeCell ref="J4:K4"/>
  </mergeCells>
  <hyperlinks>
    <hyperlink ref="L1" location="'Tabellförteckning_List of table'!G1" display="Till innehållsförteckning"/>
  </hyperlinks>
  <pageMargins left="0.70866141732283472" right="0.52" top="0.42" bottom="0.47" header="0.31496062992125984" footer="0.31496062992125984"/>
  <pageSetup paperSize="9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32"/>
  <sheetViews>
    <sheetView zoomScaleNormal="100" workbookViewId="0">
      <selection activeCell="A48" sqref="A48"/>
    </sheetView>
  </sheetViews>
  <sheetFormatPr defaultRowHeight="12.75" x14ac:dyDescent="0.2"/>
  <cols>
    <col min="1" max="1" width="47" style="1" customWidth="1"/>
    <col min="2" max="2" width="10.5703125" style="1" bestFit="1" customWidth="1"/>
    <col min="3" max="3" width="2.28515625" style="1" customWidth="1"/>
    <col min="4" max="4" width="7.85546875" style="1" customWidth="1"/>
    <col min="5" max="5" width="11.42578125" style="1" customWidth="1"/>
    <col min="6" max="6" width="2.28515625" style="1" customWidth="1"/>
    <col min="7" max="7" width="6.5703125" style="1" bestFit="1" customWidth="1"/>
    <col min="8" max="8" width="1.5703125" style="131" customWidth="1"/>
    <col min="9" max="9" width="6.28515625" style="131" bestFit="1" customWidth="1"/>
    <col min="10" max="10" width="2.28515625" style="131" customWidth="1"/>
    <col min="11" max="11" width="7.140625" style="131" bestFit="1" customWidth="1"/>
    <col min="12" max="12" width="8" style="131" bestFit="1" customWidth="1"/>
    <col min="13" max="13" width="2.28515625" style="131" customWidth="1"/>
    <col min="14" max="14" width="7.140625" style="131" bestFit="1" customWidth="1"/>
    <col min="15" max="16384" width="9.140625" style="1"/>
  </cols>
  <sheetData>
    <row r="1" spans="1:15" s="144" customFormat="1" x14ac:dyDescent="0.2">
      <c r="A1" s="21" t="s">
        <v>389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286" t="s">
        <v>377</v>
      </c>
      <c r="M1" s="131"/>
      <c r="N1" s="131"/>
    </row>
    <row r="2" spans="1:15" s="144" customFormat="1" x14ac:dyDescent="0.2">
      <c r="A2" s="143" t="s">
        <v>278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5" ht="13.5" thickBot="1" x14ac:dyDescent="0.25">
      <c r="A3" s="7"/>
      <c r="B3" s="7"/>
      <c r="C3" s="7"/>
      <c r="D3" s="7"/>
      <c r="E3" s="7"/>
      <c r="F3" s="7"/>
      <c r="G3" s="7"/>
    </row>
    <row r="4" spans="1:15" s="138" customFormat="1" ht="27" customHeight="1" x14ac:dyDescent="0.2">
      <c r="A4" s="97" t="s">
        <v>239</v>
      </c>
      <c r="B4" s="147" t="s">
        <v>92</v>
      </c>
      <c r="C4" s="317" t="s">
        <v>188</v>
      </c>
      <c r="D4" s="318"/>
      <c r="E4" s="147" t="s">
        <v>93</v>
      </c>
      <c r="F4" s="317" t="s">
        <v>188</v>
      </c>
      <c r="G4" s="318"/>
      <c r="H4" s="148"/>
      <c r="I4" s="197" t="s">
        <v>190</v>
      </c>
      <c r="J4" s="317" t="s">
        <v>188</v>
      </c>
      <c r="K4" s="318"/>
      <c r="L4" s="197" t="s">
        <v>191</v>
      </c>
      <c r="M4" s="317" t="s">
        <v>188</v>
      </c>
      <c r="N4" s="318"/>
    </row>
    <row r="5" spans="1:15" s="138" customFormat="1" ht="27.75" customHeight="1" thickBot="1" x14ac:dyDescent="0.25">
      <c r="A5" s="140" t="s">
        <v>240</v>
      </c>
      <c r="B5" s="137" t="s">
        <v>94</v>
      </c>
      <c r="C5" s="320" t="s">
        <v>187</v>
      </c>
      <c r="D5" s="320"/>
      <c r="E5" s="137" t="s">
        <v>95</v>
      </c>
      <c r="F5" s="320" t="s">
        <v>187</v>
      </c>
      <c r="G5" s="320"/>
      <c r="H5" s="137"/>
      <c r="I5" s="196" t="s">
        <v>192</v>
      </c>
      <c r="J5" s="196"/>
      <c r="K5" s="196" t="s">
        <v>187</v>
      </c>
      <c r="L5" s="196" t="s">
        <v>193</v>
      </c>
      <c r="M5" s="196"/>
      <c r="N5" s="196" t="s">
        <v>187</v>
      </c>
    </row>
    <row r="6" spans="1:15" s="157" customFormat="1" ht="12.95" customHeight="1" x14ac:dyDescent="0.2">
      <c r="A6" s="42" t="s">
        <v>221</v>
      </c>
      <c r="B6" s="155">
        <v>1052.365</v>
      </c>
      <c r="C6" s="151" t="s">
        <v>46</v>
      </c>
      <c r="D6" s="155">
        <v>850.15200000000004</v>
      </c>
      <c r="E6" s="155">
        <v>2415.7060000000001</v>
      </c>
      <c r="F6" s="151" t="s">
        <v>46</v>
      </c>
      <c r="G6" s="155">
        <v>2813.11</v>
      </c>
      <c r="H6" s="156" t="s">
        <v>96</v>
      </c>
      <c r="I6" s="224">
        <v>1.2569999999999999</v>
      </c>
      <c r="J6" s="204" t="s">
        <v>46</v>
      </c>
      <c r="K6" s="203">
        <v>1.006</v>
      </c>
      <c r="L6" s="203">
        <v>0.28899999999999998</v>
      </c>
      <c r="M6" s="204" t="s">
        <v>46</v>
      </c>
      <c r="N6" s="203">
        <v>0.33600000000000002</v>
      </c>
      <c r="O6" s="155"/>
    </row>
    <row r="7" spans="1:15" s="160" customFormat="1" ht="12.95" customHeight="1" x14ac:dyDescent="0.2">
      <c r="A7" s="158" t="s">
        <v>222</v>
      </c>
      <c r="B7" s="155">
        <v>366.91399999999999</v>
      </c>
      <c r="C7" s="151" t="s">
        <v>46</v>
      </c>
      <c r="D7" s="155">
        <v>0</v>
      </c>
      <c r="E7" s="155">
        <v>131.16900000000001</v>
      </c>
      <c r="F7" s="151" t="s">
        <v>46</v>
      </c>
      <c r="G7" s="155">
        <v>0</v>
      </c>
      <c r="H7" s="156" t="s">
        <v>96</v>
      </c>
      <c r="I7" s="224">
        <v>0.438</v>
      </c>
      <c r="J7" s="204" t="s">
        <v>46</v>
      </c>
      <c r="K7" s="203">
        <v>2.8000000000000001E-2</v>
      </c>
      <c r="L7" s="203">
        <v>1.6E-2</v>
      </c>
      <c r="M7" s="204" t="s">
        <v>46</v>
      </c>
      <c r="N7" s="203">
        <v>1E-3</v>
      </c>
      <c r="O7" s="159"/>
    </row>
    <row r="8" spans="1:15" s="157" customFormat="1" ht="12.95" customHeight="1" x14ac:dyDescent="0.2">
      <c r="A8" s="42" t="s">
        <v>223</v>
      </c>
      <c r="B8" s="155">
        <v>27.629000000000001</v>
      </c>
      <c r="C8" s="151" t="s">
        <v>46</v>
      </c>
      <c r="D8" s="155">
        <v>0.49</v>
      </c>
      <c r="E8" s="155">
        <v>72.33</v>
      </c>
      <c r="F8" s="151" t="s">
        <v>46</v>
      </c>
      <c r="G8" s="155">
        <v>1.5940000000000001</v>
      </c>
      <c r="H8" s="111" t="s">
        <v>96</v>
      </c>
      <c r="I8" s="224">
        <v>3.3000000000000002E-2</v>
      </c>
      <c r="J8" s="204" t="s">
        <v>46</v>
      </c>
      <c r="K8" s="203">
        <v>2E-3</v>
      </c>
      <c r="L8" s="203">
        <v>8.9999999999999993E-3</v>
      </c>
      <c r="M8" s="204" t="s">
        <v>46</v>
      </c>
      <c r="N8" s="203">
        <v>1E-3</v>
      </c>
      <c r="O8" s="155"/>
    </row>
    <row r="9" spans="1:15" s="157" customFormat="1" ht="12.95" customHeight="1" x14ac:dyDescent="0.2">
      <c r="A9" s="42" t="s">
        <v>224</v>
      </c>
      <c r="B9" s="155">
        <v>24169.647000000001</v>
      </c>
      <c r="C9" s="151" t="s">
        <v>46</v>
      </c>
      <c r="D9" s="155">
        <v>611.34699999999998</v>
      </c>
      <c r="E9" s="155">
        <v>19995.564999999999</v>
      </c>
      <c r="F9" s="151" t="s">
        <v>46</v>
      </c>
      <c r="G9" s="155">
        <v>3140.3040000000001</v>
      </c>
      <c r="H9" s="111" t="s">
        <v>96</v>
      </c>
      <c r="I9" s="224">
        <v>28.866</v>
      </c>
      <c r="J9" s="204" t="s">
        <v>46</v>
      </c>
      <c r="K9" s="203">
        <v>1.9370000000000001</v>
      </c>
      <c r="L9" s="203">
        <v>2.39</v>
      </c>
      <c r="M9" s="204" t="s">
        <v>46</v>
      </c>
      <c r="N9" s="203">
        <v>0.42399999999999999</v>
      </c>
      <c r="O9" s="155"/>
    </row>
    <row r="10" spans="1:15" s="160" customFormat="1" ht="12.95" customHeight="1" x14ac:dyDescent="0.2">
      <c r="A10" s="158" t="s">
        <v>466</v>
      </c>
      <c r="B10" s="155">
        <v>292.12700000000001</v>
      </c>
      <c r="C10" s="151" t="s">
        <v>46</v>
      </c>
      <c r="D10" s="155">
        <v>211.91399999999999</v>
      </c>
      <c r="E10" s="155">
        <v>588.92899999999997</v>
      </c>
      <c r="F10" s="151" t="s">
        <v>46</v>
      </c>
      <c r="G10" s="155">
        <v>720.56799999999998</v>
      </c>
      <c r="H10" s="111" t="s">
        <v>96</v>
      </c>
      <c r="I10" s="224">
        <v>0.34899999999999998</v>
      </c>
      <c r="J10" s="204" t="s">
        <v>46</v>
      </c>
      <c r="K10" s="203">
        <v>0.254</v>
      </c>
      <c r="L10" s="203">
        <v>7.0000000000000007E-2</v>
      </c>
      <c r="M10" s="204" t="s">
        <v>46</v>
      </c>
      <c r="N10" s="203">
        <v>8.5999999999999993E-2</v>
      </c>
      <c r="O10" s="159"/>
    </row>
    <row r="11" spans="1:15" s="157" customFormat="1" ht="12.95" customHeight="1" x14ac:dyDescent="0.2">
      <c r="A11" s="42" t="s">
        <v>225</v>
      </c>
      <c r="B11" s="155">
        <v>2228.2539999999999</v>
      </c>
      <c r="C11" s="151" t="s">
        <v>46</v>
      </c>
      <c r="D11" s="155">
        <v>878.23400000000004</v>
      </c>
      <c r="E11" s="155">
        <v>32016.651000000002</v>
      </c>
      <c r="F11" s="151" t="s">
        <v>46</v>
      </c>
      <c r="G11" s="155">
        <v>8864.6779999999999</v>
      </c>
      <c r="H11" s="111" t="s">
        <v>96</v>
      </c>
      <c r="I11" s="224">
        <v>2.661</v>
      </c>
      <c r="J11" s="204" t="s">
        <v>46</v>
      </c>
      <c r="K11" s="203">
        <v>1.036</v>
      </c>
      <c r="L11" s="203">
        <v>3.827</v>
      </c>
      <c r="M11" s="204" t="s">
        <v>46</v>
      </c>
      <c r="N11" s="203">
        <v>1.0780000000000001</v>
      </c>
      <c r="O11" s="155"/>
    </row>
    <row r="12" spans="1:15" s="157" customFormat="1" ht="12.95" customHeight="1" x14ac:dyDescent="0.2">
      <c r="A12" s="42" t="s">
        <v>226</v>
      </c>
      <c r="B12" s="155">
        <v>20.454000000000001</v>
      </c>
      <c r="C12" s="151" t="s">
        <v>46</v>
      </c>
      <c r="D12" s="155">
        <v>10.589</v>
      </c>
      <c r="E12" s="155">
        <v>6988.2420000000002</v>
      </c>
      <c r="F12" s="151" t="s">
        <v>46</v>
      </c>
      <c r="G12" s="155">
        <v>4177.6689999999999</v>
      </c>
      <c r="H12" s="111" t="s">
        <v>96</v>
      </c>
      <c r="I12" s="224">
        <v>2.4E-2</v>
      </c>
      <c r="J12" s="204" t="s">
        <v>46</v>
      </c>
      <c r="K12" s="203">
        <v>1.2999999999999999E-2</v>
      </c>
      <c r="L12" s="203">
        <v>0.83499999999999996</v>
      </c>
      <c r="M12" s="204" t="s">
        <v>46</v>
      </c>
      <c r="N12" s="203">
        <v>0.5</v>
      </c>
      <c r="O12" s="155"/>
    </row>
    <row r="13" spans="1:15" s="157" customFormat="1" ht="22.5" x14ac:dyDescent="0.2">
      <c r="A13" s="42" t="s">
        <v>227</v>
      </c>
      <c r="B13" s="155">
        <v>18150.030999999999</v>
      </c>
      <c r="C13" s="151" t="s">
        <v>46</v>
      </c>
      <c r="D13" s="155">
        <v>2519.3629999999998</v>
      </c>
      <c r="E13" s="155">
        <v>114449.232</v>
      </c>
      <c r="F13" s="151" t="s">
        <v>46</v>
      </c>
      <c r="G13" s="155">
        <v>15476.552</v>
      </c>
      <c r="H13" s="161" t="s">
        <v>96</v>
      </c>
      <c r="I13" s="224">
        <v>21.677</v>
      </c>
      <c r="J13" s="204" t="s">
        <v>46</v>
      </c>
      <c r="K13" s="203">
        <v>2.778</v>
      </c>
      <c r="L13" s="203">
        <v>13.680999999999999</v>
      </c>
      <c r="M13" s="204" t="s">
        <v>46</v>
      </c>
      <c r="N13" s="203">
        <v>1.988</v>
      </c>
      <c r="O13" s="155"/>
    </row>
    <row r="14" spans="1:15" s="160" customFormat="1" ht="12.95" customHeight="1" x14ac:dyDescent="0.2">
      <c r="A14" s="158" t="s">
        <v>137</v>
      </c>
      <c r="B14" s="155">
        <v>5219.0959999999995</v>
      </c>
      <c r="C14" s="151" t="s">
        <v>46</v>
      </c>
      <c r="D14" s="155">
        <v>1065.048</v>
      </c>
      <c r="E14" s="155">
        <v>24449.464</v>
      </c>
      <c r="F14" s="151" t="s">
        <v>46</v>
      </c>
      <c r="G14" s="155">
        <v>4889.7610000000004</v>
      </c>
      <c r="H14" s="157" t="s">
        <v>96</v>
      </c>
      <c r="I14" s="224">
        <v>6.2329999999999997</v>
      </c>
      <c r="J14" s="204" t="s">
        <v>46</v>
      </c>
      <c r="K14" s="232">
        <v>1.2529999999999999</v>
      </c>
      <c r="L14" s="232">
        <v>2.923</v>
      </c>
      <c r="M14" s="204" t="s">
        <v>46</v>
      </c>
      <c r="N14" s="232">
        <v>0.61599999999999999</v>
      </c>
      <c r="O14" s="159"/>
    </row>
    <row r="15" spans="1:15" s="160" customFormat="1" ht="12.95" customHeight="1" x14ac:dyDescent="0.2">
      <c r="A15" s="158" t="s">
        <v>138</v>
      </c>
      <c r="B15" s="155">
        <v>254.92699999999999</v>
      </c>
      <c r="C15" s="151" t="s">
        <v>46</v>
      </c>
      <c r="D15" s="155">
        <v>203.39599999999999</v>
      </c>
      <c r="E15" s="155">
        <v>318.85300000000001</v>
      </c>
      <c r="F15" s="151" t="s">
        <v>46</v>
      </c>
      <c r="G15" s="155">
        <v>274.76</v>
      </c>
      <c r="H15" s="129" t="s">
        <v>96</v>
      </c>
      <c r="I15" s="224">
        <v>0.30399999999999999</v>
      </c>
      <c r="J15" s="204" t="s">
        <v>46</v>
      </c>
      <c r="K15" s="206">
        <v>0.24299999999999999</v>
      </c>
      <c r="L15" s="206">
        <v>3.7999999999999999E-2</v>
      </c>
      <c r="M15" s="204" t="s">
        <v>46</v>
      </c>
      <c r="N15" s="206">
        <v>3.3000000000000002E-2</v>
      </c>
      <c r="O15" s="159"/>
    </row>
    <row r="16" spans="1:15" s="160" customFormat="1" ht="12.95" customHeight="1" x14ac:dyDescent="0.2">
      <c r="A16" s="158" t="s">
        <v>228</v>
      </c>
      <c r="B16" s="155">
        <v>8976.6059999999998</v>
      </c>
      <c r="C16" s="151" t="s">
        <v>46</v>
      </c>
      <c r="D16" s="155">
        <v>1697.2370000000001</v>
      </c>
      <c r="E16" s="155">
        <v>67370.391000000003</v>
      </c>
      <c r="F16" s="151" t="s">
        <v>46</v>
      </c>
      <c r="G16" s="155">
        <v>12090.974</v>
      </c>
      <c r="H16" s="20" t="s">
        <v>96</v>
      </c>
      <c r="I16" s="224">
        <v>10.721</v>
      </c>
      <c r="J16" s="204" t="s">
        <v>46</v>
      </c>
      <c r="K16" s="206">
        <v>1.9930000000000001</v>
      </c>
      <c r="L16" s="206">
        <v>8.0530000000000008</v>
      </c>
      <c r="M16" s="204" t="s">
        <v>46</v>
      </c>
      <c r="N16" s="206">
        <v>1.51</v>
      </c>
      <c r="O16" s="159"/>
    </row>
    <row r="17" spans="1:15" s="157" customFormat="1" ht="12.95" customHeight="1" x14ac:dyDescent="0.2">
      <c r="A17" s="42" t="s">
        <v>229</v>
      </c>
      <c r="B17" s="155">
        <v>19237.042000000001</v>
      </c>
      <c r="C17" s="151" t="s">
        <v>46</v>
      </c>
      <c r="D17" s="155">
        <v>939.54700000000003</v>
      </c>
      <c r="E17" s="155">
        <v>92737.486999999994</v>
      </c>
      <c r="F17" s="151" t="s">
        <v>46</v>
      </c>
      <c r="G17" s="155">
        <v>3861.2759999999998</v>
      </c>
      <c r="H17" s="20" t="s">
        <v>96</v>
      </c>
      <c r="I17" s="224">
        <v>22.975000000000001</v>
      </c>
      <c r="J17" s="204" t="s">
        <v>46</v>
      </c>
      <c r="K17" s="206">
        <v>1.6819999999999999</v>
      </c>
      <c r="L17" s="206">
        <v>11.086</v>
      </c>
      <c r="M17" s="204" t="s">
        <v>46</v>
      </c>
      <c r="N17" s="206">
        <v>1.044</v>
      </c>
      <c r="O17" s="155"/>
    </row>
    <row r="18" spans="1:15" s="160" customFormat="1" ht="12.95" customHeight="1" x14ac:dyDescent="0.2">
      <c r="A18" s="158" t="s">
        <v>139</v>
      </c>
      <c r="B18" s="155">
        <v>19228.171999999999</v>
      </c>
      <c r="C18" s="151" t="s">
        <v>46</v>
      </c>
      <c r="D18" s="155">
        <v>939.52200000000005</v>
      </c>
      <c r="E18" s="155">
        <v>92596.786999999997</v>
      </c>
      <c r="F18" s="151" t="s">
        <v>46</v>
      </c>
      <c r="G18" s="155">
        <v>3857.9920000000002</v>
      </c>
      <c r="H18" s="20" t="s">
        <v>96</v>
      </c>
      <c r="I18" s="224">
        <v>22.963999999999999</v>
      </c>
      <c r="J18" s="204" t="s">
        <v>46</v>
      </c>
      <c r="K18" s="206">
        <v>1.6819999999999999</v>
      </c>
      <c r="L18" s="206">
        <v>11.069000000000001</v>
      </c>
      <c r="M18" s="204" t="s">
        <v>46</v>
      </c>
      <c r="N18" s="206">
        <v>1.0429999999999999</v>
      </c>
      <c r="O18" s="159"/>
    </row>
    <row r="19" spans="1:15" s="157" customFormat="1" ht="25.5" customHeight="1" x14ac:dyDescent="0.2">
      <c r="A19" s="42" t="s">
        <v>230</v>
      </c>
      <c r="B19" s="155">
        <v>4537.54</v>
      </c>
      <c r="C19" s="151" t="s">
        <v>46</v>
      </c>
      <c r="D19" s="155">
        <v>2710.4340000000002</v>
      </c>
      <c r="E19" s="155">
        <v>99799.501999999993</v>
      </c>
      <c r="F19" s="151" t="s">
        <v>46</v>
      </c>
      <c r="G19" s="155">
        <v>26343.076000000001</v>
      </c>
      <c r="H19" s="20" t="s">
        <v>96</v>
      </c>
      <c r="I19" s="224">
        <v>5.4189999999999996</v>
      </c>
      <c r="J19" s="204" t="s">
        <v>46</v>
      </c>
      <c r="K19" s="203">
        <v>3.0819999999999999</v>
      </c>
      <c r="L19" s="203">
        <v>11.93</v>
      </c>
      <c r="M19" s="204" t="s">
        <v>46</v>
      </c>
      <c r="N19" s="203">
        <v>2.9340000000000002</v>
      </c>
      <c r="O19" s="155"/>
    </row>
    <row r="20" spans="1:15" s="157" customFormat="1" ht="12.95" customHeight="1" x14ac:dyDescent="0.2">
      <c r="A20" s="42" t="s">
        <v>231</v>
      </c>
      <c r="B20" s="162">
        <v>3338.3969999999999</v>
      </c>
      <c r="C20" s="151" t="s">
        <v>46</v>
      </c>
      <c r="D20" s="162">
        <v>2814.2950000000001</v>
      </c>
      <c r="E20" s="162">
        <v>7958.6980000000003</v>
      </c>
      <c r="F20" s="151" t="s">
        <v>46</v>
      </c>
      <c r="G20" s="162">
        <v>3306.4470000000001</v>
      </c>
      <c r="H20" s="20" t="s">
        <v>96</v>
      </c>
      <c r="I20" s="224">
        <v>3.9870000000000001</v>
      </c>
      <c r="J20" s="204" t="s">
        <v>46</v>
      </c>
      <c r="K20" s="206">
        <v>3.2410000000000001</v>
      </c>
      <c r="L20" s="206">
        <v>0.95099999999999996</v>
      </c>
      <c r="M20" s="204" t="s">
        <v>46</v>
      </c>
      <c r="N20" s="206">
        <v>0.40400000000000003</v>
      </c>
      <c r="O20" s="162"/>
    </row>
    <row r="21" spans="1:15" s="157" customFormat="1" ht="12.95" customHeight="1" x14ac:dyDescent="0.2">
      <c r="A21" s="42" t="s">
        <v>232</v>
      </c>
      <c r="B21" s="163">
        <v>6173.3549999999996</v>
      </c>
      <c r="C21" s="151" t="s">
        <v>46</v>
      </c>
      <c r="D21" s="163">
        <v>1947.5650000000001</v>
      </c>
      <c r="E21" s="163">
        <v>127594.716</v>
      </c>
      <c r="F21" s="151" t="s">
        <v>46</v>
      </c>
      <c r="G21" s="163">
        <v>25734.581999999999</v>
      </c>
      <c r="H21" s="20" t="s">
        <v>96</v>
      </c>
      <c r="I21" s="224">
        <v>7.3730000000000002</v>
      </c>
      <c r="J21" s="204" t="s">
        <v>46</v>
      </c>
      <c r="K21" s="206">
        <v>2.2320000000000002</v>
      </c>
      <c r="L21" s="206">
        <v>15.252000000000001</v>
      </c>
      <c r="M21" s="204" t="s">
        <v>46</v>
      </c>
      <c r="N21" s="206">
        <v>2.8879999999999999</v>
      </c>
      <c r="O21" s="163"/>
    </row>
    <row r="22" spans="1:15" s="157" customFormat="1" ht="12.95" customHeight="1" x14ac:dyDescent="0.2">
      <c r="A22" s="42" t="s">
        <v>233</v>
      </c>
      <c r="B22" s="163">
        <v>582.46699999999998</v>
      </c>
      <c r="C22" s="151" t="s">
        <v>46</v>
      </c>
      <c r="D22" s="163">
        <v>161.04599999999999</v>
      </c>
      <c r="E22" s="163">
        <v>117304.058</v>
      </c>
      <c r="F22" s="151" t="s">
        <v>46</v>
      </c>
      <c r="G22" s="163">
        <v>20885.440999999999</v>
      </c>
      <c r="H22" s="20" t="s">
        <v>96</v>
      </c>
      <c r="I22" s="224">
        <v>0.69599999999999995</v>
      </c>
      <c r="J22" s="204" t="s">
        <v>46</v>
      </c>
      <c r="K22" s="206">
        <v>0.19700000000000001</v>
      </c>
      <c r="L22" s="206">
        <v>14.022</v>
      </c>
      <c r="M22" s="204" t="s">
        <v>46</v>
      </c>
      <c r="N22" s="206">
        <v>2.444</v>
      </c>
      <c r="O22" s="163"/>
    </row>
    <row r="23" spans="1:15" s="157" customFormat="1" ht="12.95" customHeight="1" x14ac:dyDescent="0.2">
      <c r="A23" s="42" t="s">
        <v>234</v>
      </c>
      <c r="B23" s="163">
        <v>1930.3820000000001</v>
      </c>
      <c r="C23" s="151" t="s">
        <v>46</v>
      </c>
      <c r="D23" s="163">
        <v>608.68200000000002</v>
      </c>
      <c r="E23" s="163">
        <v>117874.50900000001</v>
      </c>
      <c r="F23" s="151" t="s">
        <v>46</v>
      </c>
      <c r="G23" s="163">
        <v>36632.688000000002</v>
      </c>
      <c r="H23" s="20" t="s">
        <v>96</v>
      </c>
      <c r="I23" s="224">
        <v>2.3050000000000002</v>
      </c>
      <c r="J23" s="204" t="s">
        <v>46</v>
      </c>
      <c r="K23" s="206">
        <v>0.72599999999999998</v>
      </c>
      <c r="L23" s="206">
        <v>14.09</v>
      </c>
      <c r="M23" s="204" t="s">
        <v>46</v>
      </c>
      <c r="N23" s="206">
        <v>3.9049999999999998</v>
      </c>
      <c r="O23" s="163"/>
    </row>
    <row r="24" spans="1:15" s="157" customFormat="1" ht="12.95" customHeight="1" x14ac:dyDescent="0.2">
      <c r="A24" s="42" t="s">
        <v>235</v>
      </c>
      <c r="B24" s="162">
        <v>547.351</v>
      </c>
      <c r="C24" s="151" t="s">
        <v>46</v>
      </c>
      <c r="D24" s="162">
        <v>241.62100000000001</v>
      </c>
      <c r="E24" s="162">
        <v>14327.075000000001</v>
      </c>
      <c r="F24" s="151" t="s">
        <v>46</v>
      </c>
      <c r="G24" s="162">
        <v>5080.1729999999998</v>
      </c>
      <c r="H24" s="20" t="s">
        <v>96</v>
      </c>
      <c r="I24" s="224">
        <v>0.65400000000000003</v>
      </c>
      <c r="J24" s="204" t="s">
        <v>46</v>
      </c>
      <c r="K24" s="206">
        <v>0.28999999999999998</v>
      </c>
      <c r="L24" s="206">
        <v>1.7130000000000001</v>
      </c>
      <c r="M24" s="204" t="s">
        <v>46</v>
      </c>
      <c r="N24" s="206">
        <v>0.61699999999999999</v>
      </c>
      <c r="O24" s="162"/>
    </row>
    <row r="25" spans="1:15" s="157" customFormat="1" ht="12.95" customHeight="1" x14ac:dyDescent="0.2">
      <c r="A25" s="42" t="s">
        <v>236</v>
      </c>
      <c r="B25" s="163">
        <v>774.11199999999997</v>
      </c>
      <c r="C25" s="151" t="s">
        <v>46</v>
      </c>
      <c r="D25" s="163">
        <v>1407.7850000000001</v>
      </c>
      <c r="E25" s="163">
        <v>1410.2529999999999</v>
      </c>
      <c r="F25" s="151" t="s">
        <v>46</v>
      </c>
      <c r="G25" s="163">
        <v>2559.2579999999998</v>
      </c>
      <c r="H25" s="20" t="s">
        <v>96</v>
      </c>
      <c r="I25" s="224">
        <v>0.92500000000000004</v>
      </c>
      <c r="J25" s="204" t="s">
        <v>46</v>
      </c>
      <c r="K25" s="206">
        <v>1.667</v>
      </c>
      <c r="L25" s="206">
        <v>0.16900000000000001</v>
      </c>
      <c r="M25" s="204" t="s">
        <v>46</v>
      </c>
      <c r="N25" s="206">
        <v>0.30599999999999999</v>
      </c>
      <c r="O25" s="163"/>
    </row>
    <row r="26" spans="1:15" s="157" customFormat="1" ht="12.95" customHeight="1" x14ac:dyDescent="0.2">
      <c r="A26" s="42" t="s">
        <v>237</v>
      </c>
      <c r="B26" s="163">
        <v>63.250999999999998</v>
      </c>
      <c r="C26" s="151" t="s">
        <v>46</v>
      </c>
      <c r="D26" s="163">
        <v>92.459000000000003</v>
      </c>
      <c r="E26" s="163">
        <v>1368.6849999999999</v>
      </c>
      <c r="F26" s="151" t="s">
        <v>46</v>
      </c>
      <c r="G26" s="163">
        <v>1623.5450000000001</v>
      </c>
      <c r="H26" s="20" t="s">
        <v>96</v>
      </c>
      <c r="I26" s="224">
        <v>7.5999999999999998E-2</v>
      </c>
      <c r="J26" s="204" t="s">
        <v>46</v>
      </c>
      <c r="K26" s="206">
        <v>0.11</v>
      </c>
      <c r="L26" s="206">
        <v>0.16400000000000001</v>
      </c>
      <c r="M26" s="204" t="s">
        <v>46</v>
      </c>
      <c r="N26" s="206">
        <v>0.19400000000000001</v>
      </c>
      <c r="O26" s="163"/>
    </row>
    <row r="27" spans="1:15" s="157" customFormat="1" ht="12.95" customHeight="1" x14ac:dyDescent="0.2">
      <c r="A27" s="42" t="s">
        <v>260</v>
      </c>
      <c r="B27" s="163">
        <v>64.474000000000004</v>
      </c>
      <c r="C27" s="151" t="s">
        <v>46</v>
      </c>
      <c r="D27" s="163">
        <v>124.419</v>
      </c>
      <c r="E27" s="163">
        <v>29.501000000000001</v>
      </c>
      <c r="F27" s="151" t="s">
        <v>46</v>
      </c>
      <c r="G27" s="163">
        <v>34.033000000000001</v>
      </c>
      <c r="H27" s="20" t="s">
        <v>96</v>
      </c>
      <c r="I27" s="224">
        <v>7.6999999999999999E-2</v>
      </c>
      <c r="J27" s="204" t="s">
        <v>46</v>
      </c>
      <c r="K27" s="206">
        <v>0.14899999999999999</v>
      </c>
      <c r="L27" s="206">
        <v>4.0000000000000001E-3</v>
      </c>
      <c r="M27" s="204" t="s">
        <v>46</v>
      </c>
      <c r="N27" s="206">
        <v>4.0000000000000001E-3</v>
      </c>
      <c r="O27" s="163"/>
    </row>
    <row r="28" spans="1:15" s="157" customFormat="1" ht="12.95" customHeight="1" x14ac:dyDescent="0.2">
      <c r="A28" s="42" t="s">
        <v>238</v>
      </c>
      <c r="B28" s="163">
        <v>834.06399999999996</v>
      </c>
      <c r="C28" s="151" t="s">
        <v>46</v>
      </c>
      <c r="D28" s="163">
        <v>262.98099999999999</v>
      </c>
      <c r="E28" s="163">
        <v>80221.331000000006</v>
      </c>
      <c r="F28" s="151" t="s">
        <v>46</v>
      </c>
      <c r="G28" s="163">
        <v>26384.674999999999</v>
      </c>
      <c r="H28" s="20" t="s">
        <v>96</v>
      </c>
      <c r="I28" s="224">
        <v>0.996</v>
      </c>
      <c r="J28" s="204" t="s">
        <v>46</v>
      </c>
      <c r="K28" s="206">
        <v>0.31900000000000001</v>
      </c>
      <c r="L28" s="206">
        <v>9.5890000000000004</v>
      </c>
      <c r="M28" s="204" t="s">
        <v>46</v>
      </c>
      <c r="N28" s="206">
        <v>3.1320000000000001</v>
      </c>
      <c r="O28" s="163"/>
    </row>
    <row r="29" spans="1:15" s="168" customFormat="1" ht="15" customHeight="1" thickBot="1" x14ac:dyDescent="0.25">
      <c r="A29" s="164" t="s">
        <v>1</v>
      </c>
      <c r="B29" s="165">
        <v>83730.816000000006</v>
      </c>
      <c r="C29" s="166" t="s">
        <v>46</v>
      </c>
      <c r="D29" s="165">
        <v>5310.56</v>
      </c>
      <c r="E29" s="165">
        <v>836563.54</v>
      </c>
      <c r="F29" s="166" t="s">
        <v>46</v>
      </c>
      <c r="G29" s="165">
        <v>61117.258000000002</v>
      </c>
      <c r="H29" s="153" t="s">
        <v>96</v>
      </c>
      <c r="I29" s="153">
        <v>100</v>
      </c>
      <c r="J29" s="166" t="s">
        <v>46</v>
      </c>
      <c r="K29" s="153">
        <v>0</v>
      </c>
      <c r="L29" s="153">
        <v>100</v>
      </c>
      <c r="M29" s="166" t="s">
        <v>46</v>
      </c>
      <c r="N29" s="153">
        <v>0</v>
      </c>
      <c r="O29" s="167"/>
    </row>
    <row r="30" spans="1:15" s="20" customFormat="1" ht="6.75" customHeight="1" x14ac:dyDescent="0.2">
      <c r="C30" s="129"/>
      <c r="D30" s="129"/>
      <c r="E30" s="129"/>
      <c r="F30" s="129"/>
      <c r="G30" s="129"/>
      <c r="H30" s="129"/>
    </row>
    <row r="31" spans="1:15" s="20" customFormat="1" ht="11.25" x14ac:dyDescent="0.2"/>
    <row r="32" spans="1:15" s="20" customFormat="1" ht="11.25" x14ac:dyDescent="0.2">
      <c r="B32" s="208"/>
      <c r="E32" s="208"/>
      <c r="I32" s="206"/>
      <c r="J32" s="206"/>
      <c r="K32" s="206"/>
      <c r="L32" s="206"/>
    </row>
  </sheetData>
  <mergeCells count="6">
    <mergeCell ref="M4:N4"/>
    <mergeCell ref="C4:D4"/>
    <mergeCell ref="F4:G4"/>
    <mergeCell ref="C5:D5"/>
    <mergeCell ref="F5:G5"/>
    <mergeCell ref="J4:K4"/>
  </mergeCells>
  <hyperlinks>
    <hyperlink ref="L1" location="'Tabellförteckning_List of table'!G1" display="Till innehållsförteckning"/>
  </hyperlinks>
  <pageMargins left="0.70866141732283472" right="0.48" top="0.41" bottom="0.43" header="0.31496062992125984" footer="0.31496062992125984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O32"/>
  <sheetViews>
    <sheetView workbookViewId="0">
      <selection activeCell="A41" sqref="A41"/>
    </sheetView>
  </sheetViews>
  <sheetFormatPr defaultRowHeight="12.75" x14ac:dyDescent="0.2"/>
  <cols>
    <col min="1" max="1" width="41.140625" style="1" customWidth="1"/>
    <col min="2" max="2" width="10.5703125" style="1" bestFit="1" customWidth="1"/>
    <col min="3" max="3" width="2.28515625" style="1" customWidth="1"/>
    <col min="4" max="4" width="7.85546875" style="1" customWidth="1"/>
    <col min="5" max="5" width="11.42578125" style="1" customWidth="1"/>
    <col min="6" max="6" width="2.28515625" style="1" customWidth="1"/>
    <col min="7" max="7" width="6.5703125" style="1" bestFit="1" customWidth="1"/>
    <col min="8" max="8" width="1.5703125" style="131" customWidth="1"/>
    <col min="9" max="9" width="6.28515625" style="131" bestFit="1" customWidth="1"/>
    <col min="10" max="10" width="2.28515625" style="131" customWidth="1"/>
    <col min="11" max="11" width="7.140625" style="131" bestFit="1" customWidth="1"/>
    <col min="12" max="12" width="8" style="131" bestFit="1" customWidth="1"/>
    <col min="13" max="13" width="2.28515625" style="131" customWidth="1"/>
    <col min="14" max="14" width="7.140625" style="131" bestFit="1" customWidth="1"/>
    <col min="15" max="16384" width="9.140625" style="1"/>
  </cols>
  <sheetData>
    <row r="1" spans="1:15" s="144" customFormat="1" ht="12.75" customHeight="1" x14ac:dyDescent="0.2">
      <c r="A1" s="21" t="s">
        <v>279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286" t="s">
        <v>377</v>
      </c>
      <c r="M1" s="131"/>
      <c r="N1" s="131"/>
    </row>
    <row r="2" spans="1:15" s="144" customFormat="1" x14ac:dyDescent="0.2">
      <c r="A2" s="143" t="s">
        <v>280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5" ht="13.5" thickBot="1" x14ac:dyDescent="0.25">
      <c r="A3" s="7"/>
      <c r="B3" s="7"/>
      <c r="C3" s="7"/>
      <c r="D3" s="7"/>
      <c r="E3" s="7"/>
      <c r="F3" s="7"/>
      <c r="G3" s="7"/>
    </row>
    <row r="4" spans="1:15" s="138" customFormat="1" ht="27" customHeight="1" x14ac:dyDescent="0.2">
      <c r="A4" s="97" t="s">
        <v>239</v>
      </c>
      <c r="B4" s="147" t="s">
        <v>92</v>
      </c>
      <c r="C4" s="317" t="s">
        <v>188</v>
      </c>
      <c r="D4" s="318"/>
      <c r="E4" s="147" t="s">
        <v>93</v>
      </c>
      <c r="F4" s="317" t="s">
        <v>188</v>
      </c>
      <c r="G4" s="318"/>
      <c r="H4" s="148"/>
      <c r="I4" s="147" t="s">
        <v>190</v>
      </c>
      <c r="J4" s="317" t="s">
        <v>188</v>
      </c>
      <c r="K4" s="318"/>
      <c r="L4" s="147" t="s">
        <v>191</v>
      </c>
      <c r="M4" s="317" t="s">
        <v>188</v>
      </c>
      <c r="N4" s="318"/>
    </row>
    <row r="5" spans="1:15" s="138" customFormat="1" ht="27.75" customHeight="1" thickBot="1" x14ac:dyDescent="0.25">
      <c r="A5" s="140" t="s">
        <v>240</v>
      </c>
      <c r="B5" s="137" t="s">
        <v>94</v>
      </c>
      <c r="C5" s="320" t="s">
        <v>187</v>
      </c>
      <c r="D5" s="320"/>
      <c r="E5" s="137" t="s">
        <v>95</v>
      </c>
      <c r="F5" s="320" t="s">
        <v>187</v>
      </c>
      <c r="G5" s="320"/>
      <c r="H5" s="137"/>
      <c r="I5" s="137" t="s">
        <v>192</v>
      </c>
      <c r="J5" s="137"/>
      <c r="K5" s="137" t="s">
        <v>187</v>
      </c>
      <c r="L5" s="137" t="s">
        <v>193</v>
      </c>
      <c r="M5" s="137"/>
      <c r="N5" s="137" t="s">
        <v>187</v>
      </c>
    </row>
    <row r="6" spans="1:15" s="157" customFormat="1" ht="12.95" customHeight="1" x14ac:dyDescent="0.2">
      <c r="A6" s="42" t="s">
        <v>221</v>
      </c>
      <c r="B6" s="155">
        <v>3384.5929999999998</v>
      </c>
      <c r="C6" s="151" t="s">
        <v>46</v>
      </c>
      <c r="D6" s="155">
        <v>1502.9690000000001</v>
      </c>
      <c r="E6" s="155">
        <v>11988.073</v>
      </c>
      <c r="F6" s="151" t="s">
        <v>46</v>
      </c>
      <c r="G6" s="155">
        <v>5676.3869999999997</v>
      </c>
      <c r="H6" s="156" t="s">
        <v>96</v>
      </c>
      <c r="I6" s="224">
        <v>5.9130000000000003</v>
      </c>
      <c r="J6" s="204" t="s">
        <v>46</v>
      </c>
      <c r="K6" s="203">
        <v>2.512</v>
      </c>
      <c r="L6" s="203">
        <v>2.2109999999999999</v>
      </c>
      <c r="M6" s="204" t="s">
        <v>46</v>
      </c>
      <c r="N6" s="203">
        <v>1.052</v>
      </c>
      <c r="O6" s="155"/>
    </row>
    <row r="7" spans="1:15" s="160" customFormat="1" ht="12.95" customHeight="1" x14ac:dyDescent="0.2">
      <c r="A7" s="158" t="s">
        <v>222</v>
      </c>
      <c r="B7" s="155">
        <v>2587.0279999999998</v>
      </c>
      <c r="C7" s="151" t="s">
        <v>46</v>
      </c>
      <c r="D7" s="155">
        <v>1411.6220000000001</v>
      </c>
      <c r="E7" s="155">
        <v>1063.808</v>
      </c>
      <c r="F7" s="151" t="s">
        <v>46</v>
      </c>
      <c r="G7" s="155">
        <v>522.09500000000003</v>
      </c>
      <c r="H7" s="156" t="s">
        <v>96</v>
      </c>
      <c r="I7" s="224">
        <v>4.5199999999999996</v>
      </c>
      <c r="J7" s="204" t="s">
        <v>46</v>
      </c>
      <c r="K7" s="203">
        <v>2.3820000000000001</v>
      </c>
      <c r="L7" s="203">
        <v>0.19600000000000001</v>
      </c>
      <c r="M7" s="204" t="s">
        <v>46</v>
      </c>
      <c r="N7" s="203">
        <v>9.9000000000000005E-2</v>
      </c>
      <c r="O7" s="159"/>
    </row>
    <row r="8" spans="1:15" s="157" customFormat="1" ht="12.95" customHeight="1" x14ac:dyDescent="0.2">
      <c r="A8" s="42" t="s">
        <v>223</v>
      </c>
      <c r="B8" s="155">
        <v>21299.212</v>
      </c>
      <c r="C8" s="151" t="s">
        <v>46</v>
      </c>
      <c r="D8" s="155">
        <v>2643.7620000000002</v>
      </c>
      <c r="E8" s="155">
        <v>52306.038999999997</v>
      </c>
      <c r="F8" s="151" t="s">
        <v>46</v>
      </c>
      <c r="G8" s="155">
        <v>4059.6010000000001</v>
      </c>
      <c r="H8" s="111" t="s">
        <v>96</v>
      </c>
      <c r="I8" s="224">
        <v>37.21</v>
      </c>
      <c r="J8" s="204" t="s">
        <v>46</v>
      </c>
      <c r="K8" s="203">
        <v>3.6989999999999998</v>
      </c>
      <c r="L8" s="203">
        <v>9.6489999999999991</v>
      </c>
      <c r="M8" s="204" t="s">
        <v>46</v>
      </c>
      <c r="N8" s="203">
        <v>1.266</v>
      </c>
      <c r="O8" s="155"/>
    </row>
    <row r="9" spans="1:15" s="157" customFormat="1" ht="12.95" customHeight="1" x14ac:dyDescent="0.2">
      <c r="A9" s="42" t="s">
        <v>224</v>
      </c>
      <c r="B9" s="155">
        <v>1713.43</v>
      </c>
      <c r="C9" s="151" t="s">
        <v>46</v>
      </c>
      <c r="D9" s="155">
        <v>580.43799999999999</v>
      </c>
      <c r="E9" s="155">
        <v>1693.1369999999999</v>
      </c>
      <c r="F9" s="151" t="s">
        <v>46</v>
      </c>
      <c r="G9" s="155">
        <v>922.04899999999998</v>
      </c>
      <c r="H9" s="111" t="s">
        <v>96</v>
      </c>
      <c r="I9" s="224">
        <v>2.9929999999999999</v>
      </c>
      <c r="J9" s="204" t="s">
        <v>46</v>
      </c>
      <c r="K9" s="203">
        <v>0.998</v>
      </c>
      <c r="L9" s="203">
        <v>0.312</v>
      </c>
      <c r="M9" s="204" t="s">
        <v>46</v>
      </c>
      <c r="N9" s="203">
        <v>0.17199999999999999</v>
      </c>
      <c r="O9" s="155"/>
    </row>
    <row r="10" spans="1:15" s="160" customFormat="1" ht="12.95" customHeight="1" x14ac:dyDescent="0.2">
      <c r="A10" s="158" t="s">
        <v>466</v>
      </c>
      <c r="B10" s="155">
        <v>1410.0440000000001</v>
      </c>
      <c r="C10" s="151" t="s">
        <v>46</v>
      </c>
      <c r="D10" s="155">
        <v>522.39</v>
      </c>
      <c r="E10" s="155">
        <v>448.01900000000001</v>
      </c>
      <c r="F10" s="151" t="s">
        <v>46</v>
      </c>
      <c r="G10" s="155">
        <v>161.76499999999999</v>
      </c>
      <c r="H10" s="111" t="s">
        <v>96</v>
      </c>
      <c r="I10" s="224">
        <v>2.4630000000000001</v>
      </c>
      <c r="J10" s="204" t="s">
        <v>46</v>
      </c>
      <c r="K10" s="203">
        <v>0.90500000000000003</v>
      </c>
      <c r="L10" s="203">
        <v>8.3000000000000004E-2</v>
      </c>
      <c r="M10" s="204" t="s">
        <v>46</v>
      </c>
      <c r="N10" s="203">
        <v>3.1E-2</v>
      </c>
      <c r="O10" s="159"/>
    </row>
    <row r="11" spans="1:15" s="157" customFormat="1" ht="12.95" customHeight="1" x14ac:dyDescent="0.2">
      <c r="A11" s="42" t="s">
        <v>225</v>
      </c>
      <c r="B11" s="155">
        <v>1638.8230000000001</v>
      </c>
      <c r="C11" s="151" t="s">
        <v>46</v>
      </c>
      <c r="D11" s="155">
        <v>501.31799999999998</v>
      </c>
      <c r="E11" s="155">
        <v>28775.309000000001</v>
      </c>
      <c r="F11" s="151" t="s">
        <v>46</v>
      </c>
      <c r="G11" s="155">
        <v>8911.3559999999998</v>
      </c>
      <c r="H11" s="111" t="s">
        <v>96</v>
      </c>
      <c r="I11" s="224">
        <v>2.863</v>
      </c>
      <c r="J11" s="204" t="s">
        <v>46</v>
      </c>
      <c r="K11" s="203">
        <v>0.878</v>
      </c>
      <c r="L11" s="203">
        <v>5.3079999999999998</v>
      </c>
      <c r="M11" s="204" t="s">
        <v>46</v>
      </c>
      <c r="N11" s="203">
        <v>1.663</v>
      </c>
      <c r="O11" s="155"/>
    </row>
    <row r="12" spans="1:15" s="157" customFormat="1" ht="12.95" customHeight="1" x14ac:dyDescent="0.2">
      <c r="A12" s="42" t="s">
        <v>226</v>
      </c>
      <c r="B12" s="155">
        <v>103.17100000000001</v>
      </c>
      <c r="C12" s="151" t="s">
        <v>46</v>
      </c>
      <c r="D12" s="155">
        <v>46.988999999999997</v>
      </c>
      <c r="E12" s="155">
        <v>27516.36</v>
      </c>
      <c r="F12" s="151" t="s">
        <v>46</v>
      </c>
      <c r="G12" s="155">
        <v>18098.435000000001</v>
      </c>
      <c r="H12" s="111" t="s">
        <v>96</v>
      </c>
      <c r="I12" s="224">
        <v>0.18</v>
      </c>
      <c r="J12" s="204" t="s">
        <v>46</v>
      </c>
      <c r="K12" s="203">
        <v>8.3000000000000004E-2</v>
      </c>
      <c r="L12" s="203">
        <v>5.0759999999999996</v>
      </c>
      <c r="M12" s="204" t="s">
        <v>46</v>
      </c>
      <c r="N12" s="203">
        <v>3.2210000000000001</v>
      </c>
      <c r="O12" s="155"/>
    </row>
    <row r="13" spans="1:15" s="157" customFormat="1" ht="22.5" x14ac:dyDescent="0.2">
      <c r="A13" s="42" t="s">
        <v>227</v>
      </c>
      <c r="B13" s="155">
        <v>2374.7759999999998</v>
      </c>
      <c r="C13" s="151" t="s">
        <v>46</v>
      </c>
      <c r="D13" s="155">
        <v>1037.425</v>
      </c>
      <c r="E13" s="155">
        <v>12775.22</v>
      </c>
      <c r="F13" s="151" t="s">
        <v>46</v>
      </c>
      <c r="G13" s="155">
        <v>5744.5720000000001</v>
      </c>
      <c r="H13" s="161" t="s">
        <v>96</v>
      </c>
      <c r="I13" s="224">
        <v>4.149</v>
      </c>
      <c r="J13" s="204" t="s">
        <v>46</v>
      </c>
      <c r="K13" s="203">
        <v>1.7649999999999999</v>
      </c>
      <c r="L13" s="203">
        <v>2.3570000000000002</v>
      </c>
      <c r="M13" s="204" t="s">
        <v>46</v>
      </c>
      <c r="N13" s="203">
        <v>1.0680000000000001</v>
      </c>
      <c r="O13" s="155"/>
    </row>
    <row r="14" spans="1:15" s="160" customFormat="1" ht="12.95" customHeight="1" x14ac:dyDescent="0.2">
      <c r="A14" s="158" t="s">
        <v>137</v>
      </c>
      <c r="B14" s="155">
        <v>151.69999999999999</v>
      </c>
      <c r="C14" s="151" t="s">
        <v>46</v>
      </c>
      <c r="D14" s="155">
        <v>63.33</v>
      </c>
      <c r="E14" s="155">
        <v>1664.7239999999999</v>
      </c>
      <c r="F14" s="151" t="s">
        <v>46</v>
      </c>
      <c r="G14" s="155">
        <v>640.33799999999997</v>
      </c>
      <c r="H14" s="157" t="s">
        <v>96</v>
      </c>
      <c r="I14" s="224">
        <v>0.26500000000000001</v>
      </c>
      <c r="J14" s="204" t="s">
        <v>46</v>
      </c>
      <c r="K14" s="232">
        <v>0.112</v>
      </c>
      <c r="L14" s="232">
        <v>0.307</v>
      </c>
      <c r="M14" s="204" t="s">
        <v>46</v>
      </c>
      <c r="N14" s="232">
        <v>0.123</v>
      </c>
      <c r="O14" s="159"/>
    </row>
    <row r="15" spans="1:15" s="160" customFormat="1" ht="12.95" customHeight="1" x14ac:dyDescent="0.2">
      <c r="A15" s="158" t="s">
        <v>138</v>
      </c>
      <c r="B15" s="155">
        <v>957.25400000000002</v>
      </c>
      <c r="C15" s="151" t="s">
        <v>46</v>
      </c>
      <c r="D15" s="155">
        <v>894.87199999999996</v>
      </c>
      <c r="E15" s="155">
        <v>414.411</v>
      </c>
      <c r="F15" s="151" t="s">
        <v>46</v>
      </c>
      <c r="G15" s="155">
        <v>338.13799999999998</v>
      </c>
      <c r="H15" s="129" t="s">
        <v>96</v>
      </c>
      <c r="I15" s="224">
        <v>1.6719999999999999</v>
      </c>
      <c r="J15" s="204" t="s">
        <v>46</v>
      </c>
      <c r="K15" s="206">
        <v>1.5429999999999999</v>
      </c>
      <c r="L15" s="206">
        <v>7.5999999999999998E-2</v>
      </c>
      <c r="M15" s="204" t="s">
        <v>46</v>
      </c>
      <c r="N15" s="206">
        <v>6.3E-2</v>
      </c>
      <c r="O15" s="159"/>
    </row>
    <row r="16" spans="1:15" s="160" customFormat="1" ht="12.95" customHeight="1" x14ac:dyDescent="0.2">
      <c r="A16" s="158" t="s">
        <v>228</v>
      </c>
      <c r="B16" s="155">
        <v>693.73699999999997</v>
      </c>
      <c r="C16" s="151" t="s">
        <v>46</v>
      </c>
      <c r="D16" s="155">
        <v>464.76100000000002</v>
      </c>
      <c r="E16" s="155">
        <v>3850.2460000000001</v>
      </c>
      <c r="F16" s="151" t="s">
        <v>46</v>
      </c>
      <c r="G16" s="155">
        <v>1019.554</v>
      </c>
      <c r="H16" s="20" t="s">
        <v>96</v>
      </c>
      <c r="I16" s="224">
        <v>1.212</v>
      </c>
      <c r="J16" s="204" t="s">
        <v>46</v>
      </c>
      <c r="K16" s="206">
        <v>0.80800000000000005</v>
      </c>
      <c r="L16" s="206">
        <v>0.71</v>
      </c>
      <c r="M16" s="204" t="s">
        <v>46</v>
      </c>
      <c r="N16" s="206">
        <v>0.20300000000000001</v>
      </c>
      <c r="O16" s="159"/>
    </row>
    <row r="17" spans="1:15" s="157" customFormat="1" ht="12.95" customHeight="1" x14ac:dyDescent="0.2">
      <c r="A17" s="42" t="s">
        <v>229</v>
      </c>
      <c r="B17" s="155">
        <v>15305.937</v>
      </c>
      <c r="C17" s="151" t="s">
        <v>46</v>
      </c>
      <c r="D17" s="155">
        <v>321.95499999999998</v>
      </c>
      <c r="E17" s="155">
        <v>75380.437999999995</v>
      </c>
      <c r="F17" s="151" t="s">
        <v>46</v>
      </c>
      <c r="G17" s="155">
        <v>3080.7950000000001</v>
      </c>
      <c r="H17" s="20" t="s">
        <v>96</v>
      </c>
      <c r="I17" s="224">
        <v>26.74</v>
      </c>
      <c r="J17" s="204" t="s">
        <v>46</v>
      </c>
      <c r="K17" s="206">
        <v>2.0990000000000002</v>
      </c>
      <c r="L17" s="206">
        <v>13.904999999999999</v>
      </c>
      <c r="M17" s="204" t="s">
        <v>46</v>
      </c>
      <c r="N17" s="206">
        <v>1.627</v>
      </c>
      <c r="O17" s="155"/>
    </row>
    <row r="18" spans="1:15" s="160" customFormat="1" ht="12.95" customHeight="1" x14ac:dyDescent="0.2">
      <c r="A18" s="158" t="s">
        <v>139</v>
      </c>
      <c r="B18" s="155">
        <v>15291.851000000001</v>
      </c>
      <c r="C18" s="151" t="s">
        <v>46</v>
      </c>
      <c r="D18" s="155">
        <v>321.83100000000002</v>
      </c>
      <c r="E18" s="155">
        <v>75174.81</v>
      </c>
      <c r="F18" s="151" t="s">
        <v>46</v>
      </c>
      <c r="G18" s="155">
        <v>3074.192</v>
      </c>
      <c r="H18" s="20" t="s">
        <v>96</v>
      </c>
      <c r="I18" s="224">
        <v>26.715</v>
      </c>
      <c r="J18" s="204" t="s">
        <v>46</v>
      </c>
      <c r="K18" s="206">
        <v>2.097</v>
      </c>
      <c r="L18" s="206">
        <v>13.867000000000001</v>
      </c>
      <c r="M18" s="204" t="s">
        <v>46</v>
      </c>
      <c r="N18" s="206">
        <v>1.623</v>
      </c>
      <c r="O18" s="159"/>
    </row>
    <row r="19" spans="1:15" s="157" customFormat="1" ht="25.5" customHeight="1" x14ac:dyDescent="0.2">
      <c r="A19" s="42" t="s">
        <v>230</v>
      </c>
      <c r="B19" s="155">
        <v>3255.17</v>
      </c>
      <c r="C19" s="151" t="s">
        <v>46</v>
      </c>
      <c r="D19" s="155">
        <v>1636.0889999999999</v>
      </c>
      <c r="E19" s="155">
        <v>58707.794999999998</v>
      </c>
      <c r="F19" s="151" t="s">
        <v>46</v>
      </c>
      <c r="G19" s="155">
        <v>31353.024000000001</v>
      </c>
      <c r="H19" s="20" t="s">
        <v>96</v>
      </c>
      <c r="I19" s="224">
        <v>5.6870000000000003</v>
      </c>
      <c r="J19" s="204" t="s">
        <v>46</v>
      </c>
      <c r="K19" s="203">
        <v>2.722</v>
      </c>
      <c r="L19" s="203">
        <v>10.83</v>
      </c>
      <c r="M19" s="204" t="s">
        <v>46</v>
      </c>
      <c r="N19" s="203">
        <v>5.2619999999999996</v>
      </c>
      <c r="O19" s="155"/>
    </row>
    <row r="20" spans="1:15" s="157" customFormat="1" ht="12.95" customHeight="1" x14ac:dyDescent="0.2">
      <c r="A20" s="42" t="s">
        <v>231</v>
      </c>
      <c r="B20" s="162">
        <v>989.56600000000003</v>
      </c>
      <c r="C20" s="151" t="s">
        <v>46</v>
      </c>
      <c r="D20" s="162">
        <v>723.846</v>
      </c>
      <c r="E20" s="162">
        <v>4923.0820000000003</v>
      </c>
      <c r="F20" s="151" t="s">
        <v>46</v>
      </c>
      <c r="G20" s="162">
        <v>2038.7239999999999</v>
      </c>
      <c r="H20" s="20" t="s">
        <v>96</v>
      </c>
      <c r="I20" s="224">
        <v>1.7290000000000001</v>
      </c>
      <c r="J20" s="204" t="s">
        <v>46</v>
      </c>
      <c r="K20" s="206">
        <v>1.248</v>
      </c>
      <c r="L20" s="206">
        <v>0.90800000000000003</v>
      </c>
      <c r="M20" s="204" t="s">
        <v>46</v>
      </c>
      <c r="N20" s="206">
        <v>0.38500000000000001</v>
      </c>
      <c r="O20" s="162"/>
    </row>
    <row r="21" spans="1:15" s="157" customFormat="1" ht="12.95" customHeight="1" x14ac:dyDescent="0.2">
      <c r="A21" s="42" t="s">
        <v>232</v>
      </c>
      <c r="B21" s="163">
        <v>2688.1179999999999</v>
      </c>
      <c r="C21" s="151" t="s">
        <v>46</v>
      </c>
      <c r="D21" s="163">
        <v>910.81200000000001</v>
      </c>
      <c r="E21" s="163">
        <v>48832.591999999997</v>
      </c>
      <c r="F21" s="151" t="s">
        <v>46</v>
      </c>
      <c r="G21" s="163">
        <v>17074.877</v>
      </c>
      <c r="H21" s="20" t="s">
        <v>96</v>
      </c>
      <c r="I21" s="224">
        <v>4.6959999999999997</v>
      </c>
      <c r="J21" s="204" t="s">
        <v>46</v>
      </c>
      <c r="K21" s="206">
        <v>1.55</v>
      </c>
      <c r="L21" s="206">
        <v>9.0079999999999991</v>
      </c>
      <c r="M21" s="204" t="s">
        <v>46</v>
      </c>
      <c r="N21" s="206">
        <v>3.0249999999999999</v>
      </c>
      <c r="O21" s="163"/>
    </row>
    <row r="22" spans="1:15" s="157" customFormat="1" ht="12.95" customHeight="1" x14ac:dyDescent="0.2">
      <c r="A22" s="42" t="s">
        <v>233</v>
      </c>
      <c r="B22" s="163">
        <v>364.89600000000002</v>
      </c>
      <c r="C22" s="151" t="s">
        <v>46</v>
      </c>
      <c r="D22" s="163">
        <v>98.448999999999998</v>
      </c>
      <c r="E22" s="163">
        <v>69337.108999999997</v>
      </c>
      <c r="F22" s="151" t="s">
        <v>46</v>
      </c>
      <c r="G22" s="163">
        <v>17650.059000000001</v>
      </c>
      <c r="H22" s="20" t="s">
        <v>96</v>
      </c>
      <c r="I22" s="224">
        <v>0.63700000000000001</v>
      </c>
      <c r="J22" s="204" t="s">
        <v>46</v>
      </c>
      <c r="K22" s="206">
        <v>0.17799999999999999</v>
      </c>
      <c r="L22" s="206">
        <v>12.79</v>
      </c>
      <c r="M22" s="204" t="s">
        <v>46</v>
      </c>
      <c r="N22" s="206">
        <v>3.177</v>
      </c>
      <c r="O22" s="163"/>
    </row>
    <row r="23" spans="1:15" s="157" customFormat="1" ht="12.95" customHeight="1" x14ac:dyDescent="0.2">
      <c r="A23" s="42" t="s">
        <v>234</v>
      </c>
      <c r="B23" s="163">
        <v>1705.663</v>
      </c>
      <c r="C23" s="151" t="s">
        <v>46</v>
      </c>
      <c r="D23" s="163">
        <v>602.25</v>
      </c>
      <c r="E23" s="163">
        <v>102891.731</v>
      </c>
      <c r="F23" s="151" t="s">
        <v>46</v>
      </c>
      <c r="G23" s="163">
        <v>37714.762999999999</v>
      </c>
      <c r="H23" s="20" t="s">
        <v>96</v>
      </c>
      <c r="I23" s="224">
        <v>2.98</v>
      </c>
      <c r="J23" s="204" t="s">
        <v>46</v>
      </c>
      <c r="K23" s="206">
        <v>1.048</v>
      </c>
      <c r="L23" s="206">
        <v>18.98</v>
      </c>
      <c r="M23" s="204" t="s">
        <v>46</v>
      </c>
      <c r="N23" s="206">
        <v>5.9169999999999998</v>
      </c>
      <c r="O23" s="163"/>
    </row>
    <row r="24" spans="1:15" s="157" customFormat="1" ht="12.95" customHeight="1" x14ac:dyDescent="0.2">
      <c r="A24" s="42" t="s">
        <v>235</v>
      </c>
      <c r="B24" s="162">
        <v>158.91399999999999</v>
      </c>
      <c r="C24" s="151" t="s">
        <v>46</v>
      </c>
      <c r="D24" s="162">
        <v>108.203</v>
      </c>
      <c r="E24" s="162">
        <v>5096.6270000000004</v>
      </c>
      <c r="F24" s="151" t="s">
        <v>46</v>
      </c>
      <c r="G24" s="162">
        <v>3061.6129999999998</v>
      </c>
      <c r="H24" s="20" t="s">
        <v>96</v>
      </c>
      <c r="I24" s="224">
        <v>0.27800000000000002</v>
      </c>
      <c r="J24" s="204" t="s">
        <v>46</v>
      </c>
      <c r="K24" s="206">
        <v>0.19</v>
      </c>
      <c r="L24" s="206">
        <v>0.94</v>
      </c>
      <c r="M24" s="204" t="s">
        <v>46</v>
      </c>
      <c r="N24" s="206">
        <v>0.56899999999999995</v>
      </c>
      <c r="O24" s="162"/>
    </row>
    <row r="25" spans="1:15" s="157" customFormat="1" ht="12.95" customHeight="1" x14ac:dyDescent="0.2">
      <c r="A25" s="42" t="s">
        <v>236</v>
      </c>
      <c r="B25" s="163">
        <v>259.56599999999997</v>
      </c>
      <c r="C25" s="151" t="s">
        <v>46</v>
      </c>
      <c r="D25" s="163">
        <v>178.69200000000001</v>
      </c>
      <c r="E25" s="163">
        <v>297.798</v>
      </c>
      <c r="F25" s="151" t="s">
        <v>46</v>
      </c>
      <c r="G25" s="163">
        <v>203.511</v>
      </c>
      <c r="H25" s="20" t="s">
        <v>96</v>
      </c>
      <c r="I25" s="224">
        <v>0.45300000000000001</v>
      </c>
      <c r="J25" s="204" t="s">
        <v>46</v>
      </c>
      <c r="K25" s="206">
        <v>0.311</v>
      </c>
      <c r="L25" s="206">
        <v>5.5E-2</v>
      </c>
      <c r="M25" s="204" t="s">
        <v>46</v>
      </c>
      <c r="N25" s="206">
        <v>3.7999999999999999E-2</v>
      </c>
      <c r="O25" s="163"/>
    </row>
    <row r="26" spans="1:15" s="157" customFormat="1" ht="12.95" customHeight="1" x14ac:dyDescent="0.2">
      <c r="A26" s="42" t="s">
        <v>237</v>
      </c>
      <c r="B26" s="163">
        <v>149.73400000000001</v>
      </c>
      <c r="C26" s="151" t="s">
        <v>46</v>
      </c>
      <c r="D26" s="163">
        <v>248.55799999999999</v>
      </c>
      <c r="E26" s="163">
        <v>470.34399999999999</v>
      </c>
      <c r="F26" s="151" t="s">
        <v>46</v>
      </c>
      <c r="G26" s="163">
        <v>331.71</v>
      </c>
      <c r="H26" s="20" t="s">
        <v>96</v>
      </c>
      <c r="I26" s="224">
        <v>0.26200000000000001</v>
      </c>
      <c r="J26" s="204" t="s">
        <v>46</v>
      </c>
      <c r="K26" s="206">
        <v>0.434</v>
      </c>
      <c r="L26" s="206">
        <v>8.6999999999999994E-2</v>
      </c>
      <c r="M26" s="204" t="s">
        <v>46</v>
      </c>
      <c r="N26" s="206">
        <v>6.2E-2</v>
      </c>
      <c r="O26" s="163"/>
    </row>
    <row r="27" spans="1:15" s="157" customFormat="1" ht="12.95" customHeight="1" x14ac:dyDescent="0.2">
      <c r="A27" s="42" t="s">
        <v>260</v>
      </c>
      <c r="B27" s="163">
        <v>217.78800000000001</v>
      </c>
      <c r="C27" s="151" t="s">
        <v>46</v>
      </c>
      <c r="D27" s="163">
        <v>84.930999999999997</v>
      </c>
      <c r="E27" s="163">
        <v>4127.0479999999998</v>
      </c>
      <c r="F27" s="151" t="s">
        <v>46</v>
      </c>
      <c r="G27" s="163">
        <v>1891.338</v>
      </c>
      <c r="H27" s="20" t="s">
        <v>96</v>
      </c>
      <c r="I27" s="224">
        <v>0.38</v>
      </c>
      <c r="J27" s="204" t="s">
        <v>46</v>
      </c>
      <c r="K27" s="206">
        <v>0.152</v>
      </c>
      <c r="L27" s="206">
        <v>0.76100000000000001</v>
      </c>
      <c r="M27" s="204" t="s">
        <v>46</v>
      </c>
      <c r="N27" s="206">
        <v>0.36199999999999999</v>
      </c>
      <c r="O27" s="163"/>
    </row>
    <row r="28" spans="1:15" s="157" customFormat="1" ht="12.95" customHeight="1" x14ac:dyDescent="0.2">
      <c r="A28" s="42" t="s">
        <v>238</v>
      </c>
      <c r="B28" s="163">
        <v>1631.4849999999999</v>
      </c>
      <c r="C28" s="151" t="s">
        <v>46</v>
      </c>
      <c r="D28" s="163">
        <v>1938.19</v>
      </c>
      <c r="E28" s="163">
        <v>36986.959000000003</v>
      </c>
      <c r="F28" s="151" t="s">
        <v>46</v>
      </c>
      <c r="G28" s="163">
        <v>10516.273999999999</v>
      </c>
      <c r="H28" s="20" t="s">
        <v>96</v>
      </c>
      <c r="I28" s="224">
        <v>2.85</v>
      </c>
      <c r="J28" s="204" t="s">
        <v>46</v>
      </c>
      <c r="K28" s="206">
        <v>3.2949999999999999</v>
      </c>
      <c r="L28" s="206">
        <v>6.8230000000000004</v>
      </c>
      <c r="M28" s="204" t="s">
        <v>46</v>
      </c>
      <c r="N28" s="206">
        <v>1.964</v>
      </c>
      <c r="O28" s="163"/>
    </row>
    <row r="29" spans="1:15" s="168" customFormat="1" ht="15" customHeight="1" thickBot="1" x14ac:dyDescent="0.25">
      <c r="A29" s="164" t="s">
        <v>1</v>
      </c>
      <c r="B29" s="165">
        <v>57240.843000000001</v>
      </c>
      <c r="C29" s="166" t="s">
        <v>46</v>
      </c>
      <c r="D29" s="165">
        <v>4438.0439999999999</v>
      </c>
      <c r="E29" s="165">
        <v>542105.66200000001</v>
      </c>
      <c r="F29" s="166" t="s">
        <v>46</v>
      </c>
      <c r="G29" s="165">
        <v>59623.669000000002</v>
      </c>
      <c r="H29" s="153" t="s">
        <v>96</v>
      </c>
      <c r="I29" s="153">
        <v>100</v>
      </c>
      <c r="J29" s="166" t="s">
        <v>46</v>
      </c>
      <c r="K29" s="153">
        <v>0</v>
      </c>
      <c r="L29" s="153">
        <v>100</v>
      </c>
      <c r="M29" s="166" t="s">
        <v>46</v>
      </c>
      <c r="N29" s="153">
        <v>0</v>
      </c>
      <c r="O29" s="167"/>
    </row>
    <row r="30" spans="1:15" s="20" customFormat="1" ht="6.75" customHeight="1" x14ac:dyDescent="0.2">
      <c r="C30" s="129"/>
      <c r="D30" s="129"/>
      <c r="E30" s="129"/>
      <c r="F30" s="129"/>
      <c r="G30" s="129"/>
      <c r="H30" s="129"/>
    </row>
    <row r="31" spans="1:15" s="20" customFormat="1" ht="11.25" x14ac:dyDescent="0.2"/>
    <row r="32" spans="1:15" s="20" customFormat="1" ht="11.25" x14ac:dyDescent="0.2">
      <c r="B32" s="208"/>
      <c r="E32" s="208"/>
      <c r="I32" s="206"/>
      <c r="J32" s="206"/>
      <c r="K32" s="206"/>
      <c r="L32" s="206"/>
    </row>
  </sheetData>
  <mergeCells count="6">
    <mergeCell ref="M4:N4"/>
    <mergeCell ref="C4:D4"/>
    <mergeCell ref="F4:G4"/>
    <mergeCell ref="C5:D5"/>
    <mergeCell ref="F5:G5"/>
    <mergeCell ref="J4:K4"/>
  </mergeCells>
  <hyperlinks>
    <hyperlink ref="L1" location="'Tabellförteckning_List of table'!G1" display="Till innehållsförteckning"/>
  </hyperlinks>
  <pageMargins left="0.70866141732283472" right="0.51" top="0.43" bottom="0.42" header="0.31496062992125984" footer="0.31496062992125984"/>
  <pageSetup paperSize="9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O23"/>
  <sheetViews>
    <sheetView zoomScaleNormal="100" workbookViewId="0">
      <selection activeCell="E6" sqref="E6:E12"/>
    </sheetView>
  </sheetViews>
  <sheetFormatPr defaultRowHeight="12.75" x14ac:dyDescent="0.2"/>
  <cols>
    <col min="1" max="1" width="32.7109375" style="1" customWidth="1"/>
    <col min="2" max="2" width="10.7109375" style="1" bestFit="1" customWidth="1"/>
    <col min="3" max="3" width="2.28515625" style="1" customWidth="1"/>
    <col min="4" max="4" width="6.85546875" style="1" bestFit="1" customWidth="1"/>
    <col min="5" max="5" width="11.42578125" style="130" bestFit="1" customWidth="1"/>
    <col min="6" max="6" width="1.5703125" style="131" customWidth="1"/>
    <col min="7" max="7" width="7.7109375" style="131" bestFit="1" customWidth="1"/>
    <col min="8" max="8" width="1.5703125" style="131" customWidth="1"/>
    <col min="9" max="9" width="6.5703125" style="131" customWidth="1"/>
    <col min="10" max="10" width="2.28515625" style="131" customWidth="1"/>
    <col min="11" max="11" width="7.140625" style="131" bestFit="1" customWidth="1"/>
    <col min="12" max="12" width="8" style="131" bestFit="1" customWidth="1"/>
    <col min="13" max="13" width="2.28515625" style="131" customWidth="1"/>
    <col min="14" max="14" width="7.140625" style="131" bestFit="1" customWidth="1"/>
    <col min="15" max="16384" width="9.140625" style="1"/>
  </cols>
  <sheetData>
    <row r="1" spans="1:15" s="144" customFormat="1" x14ac:dyDescent="0.2">
      <c r="A1" s="21" t="s">
        <v>281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286" t="s">
        <v>377</v>
      </c>
      <c r="M1" s="131"/>
      <c r="N1" s="131"/>
    </row>
    <row r="2" spans="1:15" s="144" customFormat="1" x14ac:dyDescent="0.2">
      <c r="A2" s="143" t="s">
        <v>282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5" ht="13.5" thickBot="1" x14ac:dyDescent="0.25">
      <c r="A3" s="7"/>
      <c r="B3" s="7"/>
      <c r="C3" s="7"/>
      <c r="D3" s="7"/>
      <c r="E3" s="131"/>
    </row>
    <row r="4" spans="1:15" s="138" customFormat="1" ht="27" customHeight="1" x14ac:dyDescent="0.2">
      <c r="A4" s="97" t="s">
        <v>18</v>
      </c>
      <c r="B4" s="147" t="s">
        <v>92</v>
      </c>
      <c r="C4" s="317" t="s">
        <v>188</v>
      </c>
      <c r="D4" s="318"/>
      <c r="E4" s="308" t="s">
        <v>93</v>
      </c>
      <c r="F4" s="317" t="s">
        <v>188</v>
      </c>
      <c r="G4" s="317"/>
      <c r="H4" s="310"/>
      <c r="I4" s="312" t="s">
        <v>190</v>
      </c>
      <c r="J4" s="317" t="s">
        <v>188</v>
      </c>
      <c r="K4" s="318"/>
      <c r="L4" s="312" t="s">
        <v>191</v>
      </c>
      <c r="M4" s="317" t="s">
        <v>188</v>
      </c>
      <c r="N4" s="318"/>
    </row>
    <row r="5" spans="1:15" s="138" customFormat="1" ht="27.75" customHeight="1" thickBot="1" x14ac:dyDescent="0.25">
      <c r="A5" s="140" t="s">
        <v>251</v>
      </c>
      <c r="B5" s="137" t="s">
        <v>94</v>
      </c>
      <c r="C5" s="320" t="s">
        <v>187</v>
      </c>
      <c r="D5" s="320"/>
      <c r="E5" s="307" t="s">
        <v>95</v>
      </c>
      <c r="F5" s="320" t="s">
        <v>187</v>
      </c>
      <c r="G5" s="320"/>
      <c r="H5" s="311"/>
      <c r="I5" s="311" t="s">
        <v>192</v>
      </c>
      <c r="J5" s="311"/>
      <c r="K5" s="311" t="s">
        <v>187</v>
      </c>
      <c r="L5" s="311" t="s">
        <v>193</v>
      </c>
      <c r="M5" s="311"/>
      <c r="N5" s="311" t="s">
        <v>187</v>
      </c>
    </row>
    <row r="6" spans="1:15" s="157" customFormat="1" ht="15" customHeight="1" x14ac:dyDescent="0.2">
      <c r="A6" s="42" t="s">
        <v>194</v>
      </c>
      <c r="B6" s="155">
        <v>41294.415999999997</v>
      </c>
      <c r="C6" s="151" t="s">
        <v>46</v>
      </c>
      <c r="D6" s="155">
        <v>2152.308</v>
      </c>
      <c r="E6" s="155">
        <v>189687.09099999999</v>
      </c>
      <c r="F6" s="156" t="s">
        <v>46</v>
      </c>
      <c r="G6" s="111">
        <v>7373.1779999999999</v>
      </c>
      <c r="H6" s="156"/>
      <c r="I6" s="224">
        <v>15.611000000000001</v>
      </c>
      <c r="J6" s="204" t="s">
        <v>46</v>
      </c>
      <c r="K6" s="203">
        <v>0.89700000000000002</v>
      </c>
      <c r="L6" s="203">
        <v>8.907</v>
      </c>
      <c r="M6" s="204" t="s">
        <v>46</v>
      </c>
      <c r="N6" s="203">
        <v>0.73099999999999998</v>
      </c>
      <c r="O6" s="232"/>
    </row>
    <row r="7" spans="1:15" s="157" customFormat="1" ht="15" customHeight="1" x14ac:dyDescent="0.2">
      <c r="A7" s="42" t="s">
        <v>195</v>
      </c>
      <c r="B7" s="155">
        <v>125913.073</v>
      </c>
      <c r="C7" s="151" t="s">
        <v>46</v>
      </c>
      <c r="D7" s="155">
        <v>6545.0889999999999</v>
      </c>
      <c r="E7" s="155">
        <v>88629.475999999995</v>
      </c>
      <c r="F7" s="156" t="s">
        <v>46</v>
      </c>
      <c r="G7" s="111">
        <v>9345.3909999999996</v>
      </c>
      <c r="H7" s="156"/>
      <c r="I7" s="224">
        <v>47.6</v>
      </c>
      <c r="J7" s="204" t="s">
        <v>46</v>
      </c>
      <c r="K7" s="203">
        <v>2.0059999999999998</v>
      </c>
      <c r="L7" s="203">
        <v>4.1619999999999999</v>
      </c>
      <c r="M7" s="204" t="s">
        <v>46</v>
      </c>
      <c r="N7" s="203">
        <v>0.51900000000000002</v>
      </c>
      <c r="O7" s="232"/>
    </row>
    <row r="8" spans="1:15" s="157" customFormat="1" ht="24.75" customHeight="1" x14ac:dyDescent="0.2">
      <c r="A8" s="42" t="s">
        <v>196</v>
      </c>
      <c r="B8" s="155">
        <v>19882.141</v>
      </c>
      <c r="C8" s="151" t="s">
        <v>46</v>
      </c>
      <c r="D8" s="155">
        <v>5136.1279999999997</v>
      </c>
      <c r="E8" s="155">
        <v>150692.24900000001</v>
      </c>
      <c r="F8" s="111" t="s">
        <v>46</v>
      </c>
      <c r="G8" s="111">
        <v>30313.583999999999</v>
      </c>
      <c r="H8" s="111"/>
      <c r="I8" s="224">
        <v>7.516</v>
      </c>
      <c r="J8" s="204" t="s">
        <v>46</v>
      </c>
      <c r="K8" s="203">
        <v>1.82</v>
      </c>
      <c r="L8" s="203">
        <v>7.0759999999999996</v>
      </c>
      <c r="M8" s="204" t="s">
        <v>46</v>
      </c>
      <c r="N8" s="203">
        <v>1.425</v>
      </c>
      <c r="O8" s="232"/>
    </row>
    <row r="9" spans="1:15" s="157" customFormat="1" ht="26.25" customHeight="1" x14ac:dyDescent="0.2">
      <c r="A9" s="42" t="s">
        <v>140</v>
      </c>
      <c r="B9" s="155">
        <v>268.63600000000002</v>
      </c>
      <c r="C9" s="151" t="s">
        <v>46</v>
      </c>
      <c r="D9" s="155">
        <v>188.94800000000001</v>
      </c>
      <c r="E9" s="155">
        <v>5357.1790000000001</v>
      </c>
      <c r="F9" s="111" t="s">
        <v>46</v>
      </c>
      <c r="G9" s="111">
        <v>6777.491</v>
      </c>
      <c r="H9" s="111"/>
      <c r="I9" s="224">
        <v>0.10199999999999999</v>
      </c>
      <c r="J9" s="204" t="s">
        <v>46</v>
      </c>
      <c r="K9" s="203">
        <v>7.1999999999999995E-2</v>
      </c>
      <c r="L9" s="203">
        <v>0.252</v>
      </c>
      <c r="M9" s="204" t="s">
        <v>46</v>
      </c>
      <c r="N9" s="203">
        <v>0.318</v>
      </c>
      <c r="O9" s="232"/>
    </row>
    <row r="10" spans="1:15" s="157" customFormat="1" ht="15" customHeight="1" x14ac:dyDescent="0.2">
      <c r="A10" s="42" t="s">
        <v>197</v>
      </c>
      <c r="B10" s="155">
        <v>42759.606</v>
      </c>
      <c r="C10" s="151" t="s">
        <v>46</v>
      </c>
      <c r="D10" s="155">
        <v>4391.5640000000003</v>
      </c>
      <c r="E10" s="155">
        <v>1196392.3489999999</v>
      </c>
      <c r="F10" s="39" t="s">
        <v>46</v>
      </c>
      <c r="G10" s="111">
        <v>113422.35799999999</v>
      </c>
      <c r="H10" s="111"/>
      <c r="I10" s="224">
        <v>16.164999999999999</v>
      </c>
      <c r="J10" s="204" t="s">
        <v>46</v>
      </c>
      <c r="K10" s="203">
        <v>1.522</v>
      </c>
      <c r="L10" s="203">
        <v>56.177999999999997</v>
      </c>
      <c r="M10" s="204" t="s">
        <v>46</v>
      </c>
      <c r="N10" s="203">
        <v>3.157</v>
      </c>
      <c r="O10" s="232"/>
    </row>
    <row r="11" spans="1:15" s="157" customFormat="1" ht="15" customHeight="1" x14ac:dyDescent="0.2">
      <c r="A11" s="42" t="s">
        <v>254</v>
      </c>
      <c r="B11" s="155">
        <v>1486.0530000000001</v>
      </c>
      <c r="C11" s="151" t="s">
        <v>46</v>
      </c>
      <c r="D11" s="155">
        <v>629.61300000000006</v>
      </c>
      <c r="E11" s="155">
        <v>34510.053</v>
      </c>
      <c r="F11" s="231" t="s">
        <v>46</v>
      </c>
      <c r="G11" s="163">
        <v>15966.366</v>
      </c>
      <c r="H11" s="163"/>
      <c r="I11" s="224">
        <v>0.56200000000000006</v>
      </c>
      <c r="J11" s="204" t="s">
        <v>46</v>
      </c>
      <c r="K11" s="230">
        <v>0.23799999999999999</v>
      </c>
      <c r="L11" s="230">
        <v>1.62</v>
      </c>
      <c r="M11" s="204" t="s">
        <v>46</v>
      </c>
      <c r="N11" s="230">
        <v>0.76300000000000001</v>
      </c>
      <c r="O11" s="232"/>
    </row>
    <row r="12" spans="1:15" s="157" customFormat="1" ht="15" customHeight="1" x14ac:dyDescent="0.2">
      <c r="A12" s="42" t="s">
        <v>19</v>
      </c>
      <c r="B12" s="155">
        <v>32920.853999999999</v>
      </c>
      <c r="C12" s="151" t="s">
        <v>46</v>
      </c>
      <c r="D12" s="155">
        <v>4447.6419999999998</v>
      </c>
      <c r="E12" s="155">
        <v>464394.473</v>
      </c>
      <c r="F12" s="39" t="s">
        <v>46</v>
      </c>
      <c r="G12" s="111">
        <v>76457.004000000001</v>
      </c>
      <c r="H12" s="126"/>
      <c r="I12" s="224">
        <v>12.445</v>
      </c>
      <c r="J12" s="204" t="s">
        <v>46</v>
      </c>
      <c r="K12" s="203">
        <v>1.5680000000000001</v>
      </c>
      <c r="L12" s="203">
        <v>21.806000000000001</v>
      </c>
      <c r="M12" s="204" t="s">
        <v>46</v>
      </c>
      <c r="N12" s="203">
        <v>3.0059999999999998</v>
      </c>
      <c r="O12" s="232"/>
    </row>
    <row r="13" spans="1:15" s="168" customFormat="1" ht="17.25" customHeight="1" thickBot="1" x14ac:dyDescent="0.25">
      <c r="A13" s="164" t="s">
        <v>1</v>
      </c>
      <c r="B13" s="165">
        <v>264524.77899999998</v>
      </c>
      <c r="C13" s="166" t="s">
        <v>46</v>
      </c>
      <c r="D13" s="165">
        <v>10371.511</v>
      </c>
      <c r="E13" s="165">
        <v>2129662.8709999998</v>
      </c>
      <c r="F13" s="153" t="s">
        <v>46</v>
      </c>
      <c r="G13" s="153">
        <v>145160.576</v>
      </c>
      <c r="H13" s="153"/>
      <c r="I13" s="153">
        <v>100</v>
      </c>
      <c r="J13" s="166" t="s">
        <v>46</v>
      </c>
      <c r="K13" s="153">
        <v>0</v>
      </c>
      <c r="L13" s="153">
        <v>100</v>
      </c>
      <c r="M13" s="166" t="s">
        <v>46</v>
      </c>
      <c r="N13" s="153">
        <v>0</v>
      </c>
    </row>
    <row r="14" spans="1:15" s="20" customFormat="1" ht="6.75" customHeight="1" x14ac:dyDescent="0.2">
      <c r="C14" s="129"/>
      <c r="D14" s="129"/>
      <c r="E14" s="129"/>
      <c r="F14" s="129"/>
      <c r="G14" s="129"/>
    </row>
    <row r="15" spans="1:15" s="20" customFormat="1" ht="11.25" x14ac:dyDescent="0.2"/>
    <row r="16" spans="1:15" s="20" customFormat="1" ht="11.25" x14ac:dyDescent="0.2"/>
    <row r="17" spans="2:14" s="138" customFormat="1" ht="10.5" x14ac:dyDescent="0.15">
      <c r="B17" s="284"/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</row>
    <row r="18" spans="2:14" s="138" customFormat="1" ht="10.5" x14ac:dyDescent="0.15">
      <c r="B18" s="284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</row>
    <row r="19" spans="2:14" s="138" customFormat="1" ht="10.5" x14ac:dyDescent="0.15">
      <c r="B19" s="284"/>
      <c r="C19" s="284"/>
      <c r="D19" s="284"/>
      <c r="E19" s="284"/>
      <c r="F19" s="284"/>
      <c r="G19" s="284"/>
      <c r="H19" s="284"/>
      <c r="I19" s="284"/>
      <c r="J19" s="284"/>
      <c r="K19" s="284"/>
      <c r="L19" s="284"/>
      <c r="M19" s="284"/>
      <c r="N19" s="284"/>
    </row>
    <row r="20" spans="2:14" x14ac:dyDescent="0.2">
      <c r="B20" s="284"/>
      <c r="C20" s="284"/>
      <c r="D20" s="284"/>
      <c r="E20" s="284"/>
      <c r="F20" s="284"/>
      <c r="G20" s="284"/>
      <c r="I20" s="284"/>
      <c r="J20" s="284"/>
      <c r="K20" s="284"/>
      <c r="L20" s="284"/>
      <c r="M20" s="284"/>
      <c r="N20" s="284"/>
    </row>
    <row r="21" spans="2:14" x14ac:dyDescent="0.2">
      <c r="B21" s="284"/>
      <c r="C21" s="284"/>
      <c r="D21" s="284"/>
      <c r="E21" s="284"/>
      <c r="F21" s="284"/>
      <c r="G21" s="284"/>
    </row>
    <row r="22" spans="2:14" x14ac:dyDescent="0.2">
      <c r="B22" s="284"/>
      <c r="C22" s="284"/>
      <c r="D22" s="284"/>
      <c r="E22" s="284"/>
      <c r="F22" s="284"/>
      <c r="G22" s="284"/>
    </row>
    <row r="23" spans="2:14" x14ac:dyDescent="0.2">
      <c r="B23" s="284"/>
      <c r="C23" s="284"/>
      <c r="D23" s="284"/>
      <c r="E23" s="284"/>
      <c r="F23" s="284"/>
      <c r="G23" s="284"/>
    </row>
  </sheetData>
  <mergeCells count="6">
    <mergeCell ref="F4:G4"/>
    <mergeCell ref="J4:K4"/>
    <mergeCell ref="M4:N4"/>
    <mergeCell ref="C4:D4"/>
    <mergeCell ref="C5:D5"/>
    <mergeCell ref="F5:G5"/>
  </mergeCells>
  <hyperlinks>
    <hyperlink ref="L1" location="'Tabellförteckning_List of table'!G1" display="Till innehållsförteckning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9"/>
  <sheetViews>
    <sheetView workbookViewId="0"/>
  </sheetViews>
  <sheetFormatPr defaultRowHeight="12.75" x14ac:dyDescent="0.2"/>
  <cols>
    <col min="1" max="16384" width="9.140625" style="7"/>
  </cols>
  <sheetData>
    <row r="2" spans="1:1" ht="18" x14ac:dyDescent="0.25">
      <c r="A2" s="3" t="s">
        <v>59</v>
      </c>
    </row>
    <row r="3" spans="1:1" ht="18.75" x14ac:dyDescent="0.3">
      <c r="A3" s="4" t="s">
        <v>60</v>
      </c>
    </row>
    <row r="6" spans="1:1" x14ac:dyDescent="0.2">
      <c r="A6" s="30" t="s">
        <v>63</v>
      </c>
    </row>
    <row r="7" spans="1:1" x14ac:dyDescent="0.2">
      <c r="A7" s="30" t="s">
        <v>64</v>
      </c>
    </row>
    <row r="9" spans="1:1" x14ac:dyDescent="0.2">
      <c r="A9" s="30" t="s">
        <v>65</v>
      </c>
    </row>
    <row r="10" spans="1:1" x14ac:dyDescent="0.2">
      <c r="A10" s="30" t="s">
        <v>66</v>
      </c>
    </row>
    <row r="11" spans="1:1" x14ac:dyDescent="0.2">
      <c r="A11" s="5"/>
    </row>
    <row r="12" spans="1:1" x14ac:dyDescent="0.2">
      <c r="A12" s="30" t="s">
        <v>67</v>
      </c>
    </row>
    <row r="13" spans="1:1" x14ac:dyDescent="0.2">
      <c r="A13" s="30" t="s">
        <v>68</v>
      </c>
    </row>
    <row r="14" spans="1:1" x14ac:dyDescent="0.2">
      <c r="A14" s="5"/>
    </row>
    <row r="15" spans="1:1" x14ac:dyDescent="0.2">
      <c r="A15" s="30" t="s">
        <v>69</v>
      </c>
    </row>
    <row r="16" spans="1:1" x14ac:dyDescent="0.2">
      <c r="A16" s="30" t="s">
        <v>70</v>
      </c>
    </row>
    <row r="17" spans="1:1" x14ac:dyDescent="0.2">
      <c r="A17" s="5"/>
    </row>
    <row r="18" spans="1:1" x14ac:dyDescent="0.2">
      <c r="A18" s="30" t="s">
        <v>71</v>
      </c>
    </row>
    <row r="19" spans="1:1" x14ac:dyDescent="0.2">
      <c r="A19" s="30" t="s">
        <v>72</v>
      </c>
    </row>
    <row r="20" spans="1:1" x14ac:dyDescent="0.2">
      <c r="A20" s="5"/>
    </row>
    <row r="21" spans="1:1" x14ac:dyDescent="0.2">
      <c r="A21" s="30" t="s">
        <v>73</v>
      </c>
    </row>
    <row r="22" spans="1:1" x14ac:dyDescent="0.2">
      <c r="A22" s="30" t="s">
        <v>74</v>
      </c>
    </row>
    <row r="23" spans="1:1" x14ac:dyDescent="0.2">
      <c r="A23" s="5"/>
    </row>
    <row r="24" spans="1:1" x14ac:dyDescent="0.2">
      <c r="A24" s="30" t="s">
        <v>75</v>
      </c>
    </row>
    <row r="25" spans="1:1" x14ac:dyDescent="0.2">
      <c r="A25" s="30" t="s">
        <v>76</v>
      </c>
    </row>
    <row r="26" spans="1:1" x14ac:dyDescent="0.2">
      <c r="A26" s="5"/>
    </row>
    <row r="27" spans="1:1" x14ac:dyDescent="0.2">
      <c r="A27" s="30" t="s">
        <v>77</v>
      </c>
    </row>
    <row r="28" spans="1:1" x14ac:dyDescent="0.2">
      <c r="A28" s="30" t="s">
        <v>78</v>
      </c>
    </row>
    <row r="29" spans="1:1" x14ac:dyDescent="0.2">
      <c r="A29" s="5"/>
    </row>
    <row r="30" spans="1:1" x14ac:dyDescent="0.2">
      <c r="A30" s="30" t="s">
        <v>79</v>
      </c>
    </row>
    <row r="31" spans="1:1" x14ac:dyDescent="0.2">
      <c r="A31" s="30" t="s">
        <v>80</v>
      </c>
    </row>
    <row r="32" spans="1:1" x14ac:dyDescent="0.2">
      <c r="A32" s="5"/>
    </row>
    <row r="33" spans="1:2" x14ac:dyDescent="0.2">
      <c r="A33" s="30" t="s">
        <v>81</v>
      </c>
    </row>
    <row r="34" spans="1:2" x14ac:dyDescent="0.2">
      <c r="A34" s="30" t="s">
        <v>62</v>
      </c>
      <c r="B34" s="6"/>
    </row>
    <row r="35" spans="1:2" x14ac:dyDescent="0.2">
      <c r="A35" s="5"/>
    </row>
    <row r="36" spans="1:2" x14ac:dyDescent="0.2">
      <c r="A36" s="30" t="s">
        <v>82</v>
      </c>
    </row>
    <row r="37" spans="1:2" x14ac:dyDescent="0.2">
      <c r="A37" s="30" t="s">
        <v>83</v>
      </c>
    </row>
    <row r="38" spans="1:2" x14ac:dyDescent="0.2">
      <c r="A38" s="5"/>
    </row>
    <row r="39" spans="1:2" x14ac:dyDescent="0.2">
      <c r="A39" s="30" t="s">
        <v>84</v>
      </c>
    </row>
    <row r="40" spans="1:2" x14ac:dyDescent="0.2">
      <c r="A40" s="30" t="s">
        <v>85</v>
      </c>
    </row>
    <row r="41" spans="1:2" x14ac:dyDescent="0.2">
      <c r="A41" s="5"/>
    </row>
    <row r="42" spans="1:2" x14ac:dyDescent="0.2">
      <c r="A42" s="30" t="s">
        <v>86</v>
      </c>
    </row>
    <row r="43" spans="1:2" x14ac:dyDescent="0.2">
      <c r="A43" s="30" t="s">
        <v>87</v>
      </c>
    </row>
    <row r="44" spans="1:2" x14ac:dyDescent="0.2">
      <c r="A44" s="5"/>
    </row>
    <row r="45" spans="1:2" x14ac:dyDescent="0.2">
      <c r="A45" s="30" t="s">
        <v>88</v>
      </c>
    </row>
    <row r="46" spans="1:2" x14ac:dyDescent="0.2">
      <c r="A46" s="30" t="s">
        <v>89</v>
      </c>
    </row>
    <row r="47" spans="1:2" x14ac:dyDescent="0.2">
      <c r="A47" s="5"/>
    </row>
    <row r="48" spans="1:2" x14ac:dyDescent="0.2">
      <c r="A48" s="30" t="s">
        <v>90</v>
      </c>
    </row>
    <row r="49" spans="1:1" x14ac:dyDescent="0.2">
      <c r="A49" s="30" t="s">
        <v>91</v>
      </c>
    </row>
  </sheetData>
  <hyperlinks>
    <hyperlink ref="A9:A10" location="'Tabell 1'!A1" display="1. Avgående sändningar 2009 efter avsändarens branschtillhörighet."/>
    <hyperlink ref="A12:A13" location="'Tabell 2'!A1" display="2. Ankommande sändningar från utlandet 2009 efter mottagarens branschtillhörighet."/>
    <hyperlink ref="A15:A16" location="'Tabell 3'!A1" display="3. Avgående sändningar 2009 efter varugrupper."/>
    <hyperlink ref="A18:A19" location="'Tabell 4'!A1" display="4. Ankommande sändningar från utlandet 2009 efter varugrupper."/>
    <hyperlink ref="A21:A22" location="'Tabell 5'!A1" display="5. Avgående sändningar 2009 efter lasttyp."/>
    <hyperlink ref="A24:A25" location="'Tabell 6'!A1" display="6. Ankommande sändningar från utlandet 2009 efter lasttyp."/>
    <hyperlink ref="A27:A28" location="'Tabell 7'!A1" display="7. Avgående sändningar 2009 efter vägregioner."/>
    <hyperlink ref="A30:A31" location="'Tabell 8'!A1" display="8. Ankommande sändningar från utlandet 2009 efter vägregioner."/>
    <hyperlink ref="A33:A34" location="'Tabell 9'!A1" display="9. Avgående sändningar 2009 efter riksområden (NUTS II) och mottagare."/>
    <hyperlink ref="A36:A37" location="'Tabell 10'!A1" display="10. Ankommande sändningar från utlandet 2009 efter riksområden (NUTS II)."/>
    <hyperlink ref="A39:A40" location="'Tabell 11'!A1" display="11. Avgående sändningar 2009 efter län."/>
    <hyperlink ref="A42:A43" location="'Tabell 12'!A1" display="12. Ankommande sändningar från utlandet 2009 efter län."/>
    <hyperlink ref="A45:A46" location="'Tabell 13'!A1" display="13. Avgående sändningar 2009 efter mottagarland eller region."/>
    <hyperlink ref="A48:A49" location="'Tabell 14'!A1" display="14. Ankommande sändningar 2009 efter avsändarland eller region."/>
    <hyperlink ref="A6:A7" location="Trafikslag!A1" display="Avgående och ankommande sändningar 2009. Vikt och värde fördelat på trafikslag."/>
  </hyperlinks>
  <pageMargins left="0.7" right="0.7" top="0.75" bottom="0.75" header="0.3" footer="0.3"/>
  <pageSetup paperSize="9" orientation="landscape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19"/>
  <sheetViews>
    <sheetView workbookViewId="0">
      <selection activeCell="D31" sqref="D31"/>
    </sheetView>
  </sheetViews>
  <sheetFormatPr defaultRowHeight="12.75" x14ac:dyDescent="0.2"/>
  <cols>
    <col min="1" max="1" width="32.7109375" style="130" customWidth="1"/>
    <col min="2" max="2" width="11.7109375" style="1" customWidth="1"/>
    <col min="3" max="3" width="2.28515625" style="1" customWidth="1"/>
    <col min="4" max="4" width="7.85546875" style="1" customWidth="1"/>
    <col min="5" max="5" width="11.42578125" style="130" customWidth="1"/>
    <col min="6" max="6" width="2.28515625" style="130" customWidth="1"/>
    <col min="7" max="7" width="6.5703125" style="130" bestFit="1" customWidth="1"/>
    <col min="8" max="8" width="1.5703125" style="131" customWidth="1"/>
    <col min="9" max="9" width="6.5703125" style="131" customWidth="1"/>
    <col min="10" max="10" width="2.28515625" style="131" customWidth="1"/>
    <col min="11" max="11" width="7.140625" style="131" bestFit="1" customWidth="1"/>
    <col min="12" max="12" width="8" style="131" bestFit="1" customWidth="1"/>
    <col min="13" max="13" width="2.28515625" style="131" customWidth="1"/>
    <col min="14" max="14" width="7.140625" style="131" bestFit="1" customWidth="1"/>
    <col min="15" max="16384" width="9.140625" style="1"/>
  </cols>
  <sheetData>
    <row r="1" spans="1:14" s="144" customFormat="1" x14ac:dyDescent="0.2">
      <c r="A1" s="21" t="s">
        <v>283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286" t="s">
        <v>377</v>
      </c>
      <c r="M1" s="131"/>
      <c r="N1" s="131"/>
    </row>
    <row r="2" spans="1:14" s="144" customFormat="1" x14ac:dyDescent="0.2">
      <c r="A2" s="143" t="s">
        <v>284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4" ht="13.5" thickBot="1" x14ac:dyDescent="0.25">
      <c r="A3" s="131"/>
      <c r="B3" s="7"/>
      <c r="C3" s="7"/>
      <c r="D3" s="7"/>
      <c r="E3" s="131"/>
      <c r="F3" s="131"/>
      <c r="G3" s="131"/>
    </row>
    <row r="4" spans="1:14" s="138" customFormat="1" ht="27" customHeight="1" x14ac:dyDescent="0.2">
      <c r="A4" s="97" t="s">
        <v>18</v>
      </c>
      <c r="B4" s="147" t="s">
        <v>92</v>
      </c>
      <c r="C4" s="317" t="s">
        <v>188</v>
      </c>
      <c r="D4" s="318"/>
      <c r="E4" s="308" t="s">
        <v>93</v>
      </c>
      <c r="F4" s="317" t="s">
        <v>188</v>
      </c>
      <c r="G4" s="318"/>
      <c r="H4" s="306"/>
      <c r="I4" s="308" t="s">
        <v>190</v>
      </c>
      <c r="J4" s="317" t="s">
        <v>188</v>
      </c>
      <c r="K4" s="318"/>
      <c r="L4" s="308" t="s">
        <v>191</v>
      </c>
      <c r="M4" s="317" t="s">
        <v>188</v>
      </c>
      <c r="N4" s="318"/>
    </row>
    <row r="5" spans="1:14" s="138" customFormat="1" ht="27.75" customHeight="1" thickBot="1" x14ac:dyDescent="0.25">
      <c r="A5" s="140" t="s">
        <v>251</v>
      </c>
      <c r="B5" s="137" t="s">
        <v>94</v>
      </c>
      <c r="C5" s="320" t="s">
        <v>187</v>
      </c>
      <c r="D5" s="320"/>
      <c r="E5" s="307" t="s">
        <v>95</v>
      </c>
      <c r="F5" s="320" t="s">
        <v>187</v>
      </c>
      <c r="G5" s="320"/>
      <c r="H5" s="307"/>
      <c r="I5" s="307" t="s">
        <v>192</v>
      </c>
      <c r="J5" s="307"/>
      <c r="K5" s="307" t="s">
        <v>187</v>
      </c>
      <c r="L5" s="307" t="s">
        <v>193</v>
      </c>
      <c r="M5" s="307"/>
      <c r="N5" s="307" t="s">
        <v>187</v>
      </c>
    </row>
    <row r="6" spans="1:14" s="157" customFormat="1" ht="15" customHeight="1" x14ac:dyDescent="0.2">
      <c r="A6" s="42" t="s">
        <v>194</v>
      </c>
      <c r="B6" s="155">
        <v>20819.855</v>
      </c>
      <c r="C6" s="151" t="s">
        <v>46</v>
      </c>
      <c r="D6" s="155">
        <v>1611.6410000000001</v>
      </c>
      <c r="E6" s="155">
        <v>89764.120999999999</v>
      </c>
      <c r="F6" s="207" t="s">
        <v>46</v>
      </c>
      <c r="G6" s="111">
        <v>3978.73</v>
      </c>
      <c r="H6" s="156" t="s">
        <v>96</v>
      </c>
      <c r="I6" s="224">
        <v>11.516</v>
      </c>
      <c r="J6" s="204" t="s">
        <v>46</v>
      </c>
      <c r="K6" s="203">
        <v>0.94799999999999995</v>
      </c>
      <c r="L6" s="203">
        <v>6.9420000000000002</v>
      </c>
      <c r="M6" s="204" t="s">
        <v>46</v>
      </c>
      <c r="N6" s="203">
        <v>0.76600000000000001</v>
      </c>
    </row>
    <row r="7" spans="1:14" s="157" customFormat="1" ht="15" customHeight="1" x14ac:dyDescent="0.2">
      <c r="A7" s="42" t="s">
        <v>195</v>
      </c>
      <c r="B7" s="155">
        <v>96100.892000000007</v>
      </c>
      <c r="C7" s="151" t="s">
        <v>46</v>
      </c>
      <c r="D7" s="155">
        <v>5471.4570000000003</v>
      </c>
      <c r="E7" s="155">
        <v>57082.940999999999</v>
      </c>
      <c r="F7" s="207" t="s">
        <v>46</v>
      </c>
      <c r="G7" s="111">
        <v>5967.4690000000001</v>
      </c>
      <c r="H7" s="156" t="s">
        <v>96</v>
      </c>
      <c r="I7" s="224">
        <v>53.155000000000001</v>
      </c>
      <c r="J7" s="204" t="s">
        <v>46</v>
      </c>
      <c r="K7" s="203">
        <v>2.3860000000000001</v>
      </c>
      <c r="L7" s="203">
        <v>4.4139999999999997</v>
      </c>
      <c r="M7" s="204" t="s">
        <v>46</v>
      </c>
      <c r="N7" s="203">
        <v>0.624</v>
      </c>
    </row>
    <row r="8" spans="1:14" s="157" customFormat="1" ht="24.75" customHeight="1" x14ac:dyDescent="0.2">
      <c r="A8" s="42" t="s">
        <v>196</v>
      </c>
      <c r="B8" s="155">
        <v>9335.4779999999992</v>
      </c>
      <c r="C8" s="151" t="s">
        <v>46</v>
      </c>
      <c r="D8" s="155">
        <v>3452.748</v>
      </c>
      <c r="E8" s="155">
        <v>46329.527000000002</v>
      </c>
      <c r="F8" s="207" t="s">
        <v>46</v>
      </c>
      <c r="G8" s="111">
        <v>19396.144</v>
      </c>
      <c r="H8" s="111" t="s">
        <v>96</v>
      </c>
      <c r="I8" s="224">
        <v>5.1639999999999997</v>
      </c>
      <c r="J8" s="204" t="s">
        <v>46</v>
      </c>
      <c r="K8" s="203">
        <v>1.8320000000000001</v>
      </c>
      <c r="L8" s="203">
        <v>3.5830000000000002</v>
      </c>
      <c r="M8" s="204" t="s">
        <v>46</v>
      </c>
      <c r="N8" s="203">
        <v>1.4910000000000001</v>
      </c>
    </row>
    <row r="9" spans="1:14" s="157" customFormat="1" ht="26.25" customHeight="1" x14ac:dyDescent="0.2">
      <c r="A9" s="42" t="s">
        <v>140</v>
      </c>
      <c r="B9" s="155">
        <v>165.35599999999999</v>
      </c>
      <c r="C9" s="151" t="s">
        <v>46</v>
      </c>
      <c r="D9" s="155">
        <v>110.649</v>
      </c>
      <c r="E9" s="155">
        <v>1572.692</v>
      </c>
      <c r="F9" s="207" t="s">
        <v>46</v>
      </c>
      <c r="G9" s="111">
        <v>1721.577</v>
      </c>
      <c r="H9" s="111" t="s">
        <v>96</v>
      </c>
      <c r="I9" s="224">
        <v>9.0999999999999998E-2</v>
      </c>
      <c r="J9" s="204" t="s">
        <v>46</v>
      </c>
      <c r="K9" s="203">
        <v>6.0999999999999999E-2</v>
      </c>
      <c r="L9" s="203">
        <v>0.122</v>
      </c>
      <c r="M9" s="204" t="s">
        <v>46</v>
      </c>
      <c r="N9" s="203">
        <v>0.13400000000000001</v>
      </c>
    </row>
    <row r="10" spans="1:14" s="157" customFormat="1" ht="15" customHeight="1" x14ac:dyDescent="0.2">
      <c r="A10" s="42" t="s">
        <v>197</v>
      </c>
      <c r="B10" s="155">
        <v>31599.686000000002</v>
      </c>
      <c r="C10" s="151" t="s">
        <v>46</v>
      </c>
      <c r="D10" s="155">
        <v>3888.998</v>
      </c>
      <c r="E10" s="155">
        <v>817115.576</v>
      </c>
      <c r="F10" s="207" t="s">
        <v>46</v>
      </c>
      <c r="G10" s="111">
        <v>96902.46</v>
      </c>
      <c r="H10" s="111" t="s">
        <v>96</v>
      </c>
      <c r="I10" s="224">
        <v>17.478000000000002</v>
      </c>
      <c r="J10" s="204" t="s">
        <v>46</v>
      </c>
      <c r="K10" s="203">
        <v>1.92</v>
      </c>
      <c r="L10" s="203">
        <v>63.19</v>
      </c>
      <c r="M10" s="204" t="s">
        <v>46</v>
      </c>
      <c r="N10" s="203">
        <v>4.1219999999999999</v>
      </c>
    </row>
    <row r="11" spans="1:14" s="157" customFormat="1" ht="15" customHeight="1" x14ac:dyDescent="0.2">
      <c r="A11" s="42" t="s">
        <v>254</v>
      </c>
      <c r="B11" s="155">
        <v>1174.2570000000001</v>
      </c>
      <c r="C11" s="151" t="s">
        <v>46</v>
      </c>
      <c r="D11" s="155">
        <v>558.88</v>
      </c>
      <c r="E11" s="155">
        <v>25896.733</v>
      </c>
      <c r="F11" s="207" t="s">
        <v>46</v>
      </c>
      <c r="G11" s="163">
        <v>14771.508</v>
      </c>
      <c r="H11" s="163" t="s">
        <v>96</v>
      </c>
      <c r="I11" s="224">
        <v>0.64900000000000002</v>
      </c>
      <c r="J11" s="204" t="s">
        <v>46</v>
      </c>
      <c r="K11" s="230">
        <v>0.309</v>
      </c>
      <c r="L11" s="230">
        <v>2.0030000000000001</v>
      </c>
      <c r="M11" s="204" t="s">
        <v>46</v>
      </c>
      <c r="N11" s="230">
        <v>1.167</v>
      </c>
    </row>
    <row r="12" spans="1:14" s="157" customFormat="1" ht="15" customHeight="1" x14ac:dyDescent="0.2">
      <c r="A12" s="42" t="s">
        <v>19</v>
      </c>
      <c r="B12" s="155">
        <v>21598.438999999998</v>
      </c>
      <c r="C12" s="151" t="s">
        <v>46</v>
      </c>
      <c r="D12" s="155">
        <v>3435.297</v>
      </c>
      <c r="E12" s="155">
        <v>255337.74100000001</v>
      </c>
      <c r="F12" s="207" t="s">
        <v>46</v>
      </c>
      <c r="G12" s="111">
        <v>62292.800000000003</v>
      </c>
      <c r="H12" s="126" t="s">
        <v>96</v>
      </c>
      <c r="I12" s="224">
        <v>11.946</v>
      </c>
      <c r="J12" s="204" t="s">
        <v>46</v>
      </c>
      <c r="K12" s="203">
        <v>1.7669999999999999</v>
      </c>
      <c r="L12" s="203">
        <v>19.745999999999999</v>
      </c>
      <c r="M12" s="204" t="s">
        <v>46</v>
      </c>
      <c r="N12" s="203">
        <v>4.0640000000000001</v>
      </c>
    </row>
    <row r="13" spans="1:14" s="168" customFormat="1" ht="17.25" customHeight="1" thickBot="1" x14ac:dyDescent="0.25">
      <c r="A13" s="164" t="s">
        <v>1</v>
      </c>
      <c r="B13" s="165">
        <v>180793.96299999999</v>
      </c>
      <c r="C13" s="166" t="s">
        <v>46</v>
      </c>
      <c r="D13" s="165">
        <v>8251.6659999999993</v>
      </c>
      <c r="E13" s="165">
        <v>1293099.331</v>
      </c>
      <c r="F13" s="166" t="s">
        <v>46</v>
      </c>
      <c r="G13" s="153">
        <v>122558.798</v>
      </c>
      <c r="H13" s="153" t="s">
        <v>96</v>
      </c>
      <c r="I13" s="153">
        <v>100</v>
      </c>
      <c r="J13" s="166" t="s">
        <v>46</v>
      </c>
      <c r="K13" s="153">
        <v>0</v>
      </c>
      <c r="L13" s="153">
        <v>100</v>
      </c>
      <c r="M13" s="166" t="s">
        <v>46</v>
      </c>
      <c r="N13" s="153">
        <v>0</v>
      </c>
    </row>
    <row r="14" spans="1:14" s="138" customFormat="1" ht="11.25" x14ac:dyDescent="0.2">
      <c r="A14" s="169"/>
      <c r="B14" s="169"/>
      <c r="C14" s="169"/>
      <c r="D14" s="169"/>
      <c r="E14" s="169"/>
      <c r="F14" s="169"/>
      <c r="G14" s="169"/>
      <c r="H14" s="20"/>
      <c r="I14" s="20"/>
      <c r="J14" s="20"/>
      <c r="K14" s="20"/>
      <c r="L14" s="20"/>
      <c r="M14" s="20"/>
      <c r="N14" s="20"/>
    </row>
    <row r="15" spans="1:14" s="138" customFormat="1" ht="11.25" x14ac:dyDescent="0.2">
      <c r="H15" s="20"/>
      <c r="I15" s="20"/>
      <c r="J15" s="20"/>
      <c r="K15" s="20"/>
      <c r="L15" s="20"/>
      <c r="M15" s="20"/>
      <c r="N15" s="20"/>
    </row>
    <row r="16" spans="1:14" s="138" customFormat="1" ht="11.25" x14ac:dyDescent="0.2">
      <c r="H16" s="20"/>
      <c r="I16" s="20"/>
      <c r="J16" s="20"/>
      <c r="K16" s="20"/>
      <c r="L16" s="20"/>
      <c r="M16" s="20"/>
      <c r="N16" s="20"/>
    </row>
    <row r="17" spans="2:14" s="138" customFormat="1" ht="10.5" x14ac:dyDescent="0.15">
      <c r="B17" s="284"/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</row>
    <row r="18" spans="2:14" s="138" customFormat="1" ht="10.5" x14ac:dyDescent="0.15">
      <c r="B18" s="284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</row>
    <row r="19" spans="2:14" x14ac:dyDescent="0.2">
      <c r="B19" s="284"/>
      <c r="C19" s="284"/>
      <c r="D19" s="284"/>
      <c r="E19" s="284"/>
      <c r="F19" s="284"/>
      <c r="G19" s="284"/>
      <c r="H19" s="284"/>
      <c r="I19" s="284"/>
      <c r="J19" s="284"/>
      <c r="K19" s="284"/>
      <c r="L19" s="284"/>
      <c r="M19" s="284"/>
      <c r="N19" s="284"/>
    </row>
  </sheetData>
  <mergeCells count="6">
    <mergeCell ref="J4:K4"/>
    <mergeCell ref="M4:N4"/>
    <mergeCell ref="C4:D4"/>
    <mergeCell ref="F4:G4"/>
    <mergeCell ref="C5:D5"/>
    <mergeCell ref="F5:G5"/>
  </mergeCells>
  <hyperlinks>
    <hyperlink ref="L1" location="'Tabellförteckning_List of table'!G1" display="Till innehållsförteckning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19"/>
  <sheetViews>
    <sheetView zoomScaleNormal="100" workbookViewId="0">
      <selection activeCell="A33" sqref="A33"/>
    </sheetView>
  </sheetViews>
  <sheetFormatPr defaultRowHeight="12.75" x14ac:dyDescent="0.2"/>
  <cols>
    <col min="1" max="1" width="32.7109375" style="130" customWidth="1"/>
    <col min="2" max="2" width="11.7109375" style="1" customWidth="1"/>
    <col min="3" max="3" width="2.28515625" style="1" customWidth="1"/>
    <col min="4" max="4" width="4.85546875" style="1" bestFit="1" customWidth="1"/>
    <col min="5" max="5" width="11.42578125" style="1" customWidth="1"/>
    <col min="6" max="6" width="2.28515625" style="1" customWidth="1"/>
    <col min="7" max="7" width="6.5703125" style="1" bestFit="1" customWidth="1"/>
    <col min="8" max="8" width="1.5703125" style="131" customWidth="1"/>
    <col min="9" max="9" width="6.5703125" style="131" customWidth="1"/>
    <col min="10" max="10" width="2.28515625" style="131" customWidth="1"/>
    <col min="11" max="11" width="7.140625" style="131" bestFit="1" customWidth="1"/>
    <col min="12" max="12" width="8" style="131" bestFit="1" customWidth="1"/>
    <col min="13" max="13" width="2.28515625" style="131" customWidth="1"/>
    <col min="14" max="14" width="7.140625" style="131" bestFit="1" customWidth="1"/>
    <col min="15" max="16384" width="9.140625" style="1"/>
  </cols>
  <sheetData>
    <row r="1" spans="1:14" s="144" customFormat="1" x14ac:dyDescent="0.2">
      <c r="A1" s="21" t="s">
        <v>390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286" t="s">
        <v>377</v>
      </c>
      <c r="M1" s="131"/>
      <c r="N1" s="131"/>
    </row>
    <row r="2" spans="1:14" s="144" customFormat="1" x14ac:dyDescent="0.2">
      <c r="A2" s="143" t="s">
        <v>285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4" ht="13.5" thickBot="1" x14ac:dyDescent="0.25">
      <c r="A3" s="131"/>
      <c r="B3" s="7"/>
      <c r="C3" s="7"/>
      <c r="D3" s="7"/>
      <c r="E3" s="7"/>
      <c r="F3" s="7"/>
      <c r="G3" s="7"/>
    </row>
    <row r="4" spans="1:14" s="138" customFormat="1" ht="27" customHeight="1" x14ac:dyDescent="0.2">
      <c r="A4" s="97" t="s">
        <v>18</v>
      </c>
      <c r="B4" s="147" t="s">
        <v>92</v>
      </c>
      <c r="C4" s="317" t="s">
        <v>188</v>
      </c>
      <c r="D4" s="318"/>
      <c r="E4" s="147" t="s">
        <v>93</v>
      </c>
      <c r="F4" s="317" t="s">
        <v>188</v>
      </c>
      <c r="G4" s="318"/>
      <c r="H4" s="148"/>
      <c r="I4" s="147" t="s">
        <v>190</v>
      </c>
      <c r="J4" s="317" t="s">
        <v>188</v>
      </c>
      <c r="K4" s="318"/>
      <c r="L4" s="147" t="s">
        <v>191</v>
      </c>
      <c r="M4" s="317" t="s">
        <v>188</v>
      </c>
      <c r="N4" s="318"/>
    </row>
    <row r="5" spans="1:14" s="138" customFormat="1" ht="27.75" customHeight="1" thickBot="1" x14ac:dyDescent="0.25">
      <c r="A5" s="140" t="s">
        <v>251</v>
      </c>
      <c r="B5" s="137" t="s">
        <v>94</v>
      </c>
      <c r="C5" s="320" t="s">
        <v>187</v>
      </c>
      <c r="D5" s="320"/>
      <c r="E5" s="137" t="s">
        <v>95</v>
      </c>
      <c r="F5" s="320" t="s">
        <v>187</v>
      </c>
      <c r="G5" s="320"/>
      <c r="H5" s="137"/>
      <c r="I5" s="192" t="s">
        <v>192</v>
      </c>
      <c r="J5" s="137"/>
      <c r="K5" s="137" t="s">
        <v>187</v>
      </c>
      <c r="L5" s="137" t="s">
        <v>193</v>
      </c>
      <c r="M5" s="136"/>
      <c r="N5" s="137" t="s">
        <v>187</v>
      </c>
    </row>
    <row r="6" spans="1:14" s="157" customFormat="1" ht="15" customHeight="1" x14ac:dyDescent="0.2">
      <c r="A6" s="42" t="s">
        <v>194</v>
      </c>
      <c r="B6" s="155">
        <v>20474.561000000002</v>
      </c>
      <c r="C6" s="207" t="s">
        <v>46</v>
      </c>
      <c r="D6" s="155">
        <v>1048.3240000000001</v>
      </c>
      <c r="E6" s="155">
        <v>99922.97</v>
      </c>
      <c r="F6" s="207" t="s">
        <v>46</v>
      </c>
      <c r="G6" s="111">
        <v>4811.7370000000001</v>
      </c>
      <c r="H6" s="156" t="s">
        <v>96</v>
      </c>
      <c r="I6" s="224">
        <v>24.452999999999999</v>
      </c>
      <c r="J6" s="204" t="s">
        <v>46</v>
      </c>
      <c r="K6" s="203">
        <v>1.786</v>
      </c>
      <c r="L6" s="203">
        <v>11.944000000000001</v>
      </c>
      <c r="M6" s="204" t="s">
        <v>46</v>
      </c>
      <c r="N6" s="203">
        <v>1.1339999999999999</v>
      </c>
    </row>
    <row r="7" spans="1:14" s="157" customFormat="1" ht="15" customHeight="1" x14ac:dyDescent="0.2">
      <c r="A7" s="42" t="s">
        <v>195</v>
      </c>
      <c r="B7" s="155">
        <v>29812.18</v>
      </c>
      <c r="C7" s="207" t="s">
        <v>46</v>
      </c>
      <c r="D7" s="155">
        <v>3304.761</v>
      </c>
      <c r="E7" s="155">
        <v>31546.535</v>
      </c>
      <c r="F7" s="207" t="s">
        <v>46</v>
      </c>
      <c r="G7" s="111">
        <v>5526.277</v>
      </c>
      <c r="H7" s="156" t="s">
        <v>96</v>
      </c>
      <c r="I7" s="224">
        <v>35.604999999999997</v>
      </c>
      <c r="J7" s="204" t="s">
        <v>46</v>
      </c>
      <c r="K7" s="203">
        <v>3.1539999999999999</v>
      </c>
      <c r="L7" s="203">
        <v>3.7709999999999999</v>
      </c>
      <c r="M7" s="204" t="s">
        <v>46</v>
      </c>
      <c r="N7" s="203">
        <v>0.70899999999999996</v>
      </c>
    </row>
    <row r="8" spans="1:14" s="157" customFormat="1" ht="24.75" customHeight="1" x14ac:dyDescent="0.2">
      <c r="A8" s="42" t="s">
        <v>196</v>
      </c>
      <c r="B8" s="155">
        <v>10546.663</v>
      </c>
      <c r="C8" s="207" t="s">
        <v>46</v>
      </c>
      <c r="D8" s="155">
        <v>3097.8629999999998</v>
      </c>
      <c r="E8" s="155">
        <v>104362.72199999999</v>
      </c>
      <c r="F8" s="207" t="s">
        <v>46</v>
      </c>
      <c r="G8" s="111">
        <v>19451.212</v>
      </c>
      <c r="H8" s="111" t="s">
        <v>96</v>
      </c>
      <c r="I8" s="224">
        <v>12.596</v>
      </c>
      <c r="J8" s="204" t="s">
        <v>46</v>
      </c>
      <c r="K8" s="203">
        <v>3.3119999999999998</v>
      </c>
      <c r="L8" s="203">
        <v>12.475</v>
      </c>
      <c r="M8" s="204" t="s">
        <v>46</v>
      </c>
      <c r="N8" s="203">
        <v>2.2570000000000001</v>
      </c>
    </row>
    <row r="9" spans="1:14" s="157" customFormat="1" ht="26.25" customHeight="1" x14ac:dyDescent="0.2">
      <c r="A9" s="42" t="s">
        <v>140</v>
      </c>
      <c r="B9" s="155">
        <v>103.28</v>
      </c>
      <c r="C9" s="207" t="s">
        <v>46</v>
      </c>
      <c r="D9" s="155">
        <v>99.656000000000006</v>
      </c>
      <c r="E9" s="155">
        <v>3784.4870000000001</v>
      </c>
      <c r="F9" s="207" t="s">
        <v>46</v>
      </c>
      <c r="G9" s="111">
        <v>5116.7619999999997</v>
      </c>
      <c r="H9" s="111" t="s">
        <v>96</v>
      </c>
      <c r="I9" s="224">
        <v>0.123</v>
      </c>
      <c r="J9" s="204" t="s">
        <v>46</v>
      </c>
      <c r="K9" s="203">
        <v>0.11899999999999999</v>
      </c>
      <c r="L9" s="203">
        <v>0.45200000000000001</v>
      </c>
      <c r="M9" s="204" t="s">
        <v>46</v>
      </c>
      <c r="N9" s="203">
        <v>0.61</v>
      </c>
    </row>
    <row r="10" spans="1:14" s="157" customFormat="1" ht="15" customHeight="1" x14ac:dyDescent="0.2">
      <c r="A10" s="42" t="s">
        <v>197</v>
      </c>
      <c r="B10" s="155">
        <v>11159.919</v>
      </c>
      <c r="C10" s="207" t="s">
        <v>46</v>
      </c>
      <c r="D10" s="155">
        <v>1572.635</v>
      </c>
      <c r="E10" s="155">
        <v>379276.77299999999</v>
      </c>
      <c r="F10" s="207" t="s">
        <v>46</v>
      </c>
      <c r="G10" s="111">
        <v>45715.116999999998</v>
      </c>
      <c r="H10" s="111" t="s">
        <v>96</v>
      </c>
      <c r="I10" s="224">
        <v>13.327999999999999</v>
      </c>
      <c r="J10" s="204" t="s">
        <v>46</v>
      </c>
      <c r="K10" s="203">
        <v>1.849</v>
      </c>
      <c r="L10" s="203">
        <v>45.337000000000003</v>
      </c>
      <c r="M10" s="204" t="s">
        <v>46</v>
      </c>
      <c r="N10" s="203">
        <v>3.8559999999999999</v>
      </c>
    </row>
    <row r="11" spans="1:14" s="157" customFormat="1" ht="15" customHeight="1" x14ac:dyDescent="0.2">
      <c r="A11" s="42" t="s">
        <v>254</v>
      </c>
      <c r="B11" s="155">
        <v>311.79599999999999</v>
      </c>
      <c r="C11" s="207" t="s">
        <v>46</v>
      </c>
      <c r="D11" s="155">
        <v>167.39599999999999</v>
      </c>
      <c r="E11" s="155">
        <v>8613.32</v>
      </c>
      <c r="F11" s="207" t="s">
        <v>46</v>
      </c>
      <c r="G11" s="163">
        <v>3733.116</v>
      </c>
      <c r="H11" s="163" t="s">
        <v>96</v>
      </c>
      <c r="I11" s="224">
        <v>0.372</v>
      </c>
      <c r="J11" s="204" t="s">
        <v>46</v>
      </c>
      <c r="K11" s="230">
        <v>0.20100000000000001</v>
      </c>
      <c r="L11" s="230">
        <v>1.03</v>
      </c>
      <c r="M11" s="204" t="s">
        <v>46</v>
      </c>
      <c r="N11" s="230">
        <v>0.46700000000000003</v>
      </c>
    </row>
    <row r="12" spans="1:14" s="157" customFormat="1" ht="15" customHeight="1" x14ac:dyDescent="0.2">
      <c r="A12" s="42" t="s">
        <v>19</v>
      </c>
      <c r="B12" s="155">
        <v>11322.415000000001</v>
      </c>
      <c r="C12" s="207" t="s">
        <v>46</v>
      </c>
      <c r="D12" s="155">
        <v>2324.75</v>
      </c>
      <c r="E12" s="155">
        <v>209056.73199999999</v>
      </c>
      <c r="F12" s="207" t="s">
        <v>46</v>
      </c>
      <c r="G12" s="111">
        <v>35141.173000000003</v>
      </c>
      <c r="H12" s="126" t="s">
        <v>96</v>
      </c>
      <c r="I12" s="224">
        <v>13.522</v>
      </c>
      <c r="J12" s="204" t="s">
        <v>46</v>
      </c>
      <c r="K12" s="203">
        <v>2.5779999999999998</v>
      </c>
      <c r="L12" s="203">
        <v>24.99</v>
      </c>
      <c r="M12" s="204" t="s">
        <v>46</v>
      </c>
      <c r="N12" s="203">
        <v>3.528</v>
      </c>
    </row>
    <row r="13" spans="1:14" s="168" customFormat="1" ht="17.25" customHeight="1" thickBot="1" x14ac:dyDescent="0.25">
      <c r="A13" s="164" t="s">
        <v>1</v>
      </c>
      <c r="B13" s="165">
        <v>83730.816000000006</v>
      </c>
      <c r="C13" s="166" t="s">
        <v>46</v>
      </c>
      <c r="D13" s="165">
        <v>5310.56</v>
      </c>
      <c r="E13" s="165">
        <v>836563.54</v>
      </c>
      <c r="F13" s="166" t="s">
        <v>46</v>
      </c>
      <c r="G13" s="153">
        <v>61117.258000000002</v>
      </c>
      <c r="H13" s="153" t="s">
        <v>96</v>
      </c>
      <c r="I13" s="153">
        <v>100</v>
      </c>
      <c r="J13" s="166" t="s">
        <v>46</v>
      </c>
      <c r="K13" s="153">
        <v>0</v>
      </c>
      <c r="L13" s="153">
        <v>100</v>
      </c>
      <c r="M13" s="166" t="s">
        <v>46</v>
      </c>
      <c r="N13" s="153">
        <v>0</v>
      </c>
    </row>
    <row r="14" spans="1:14" s="138" customFormat="1" ht="11.25" x14ac:dyDescent="0.2">
      <c r="A14" s="169"/>
      <c r="B14" s="169"/>
      <c r="C14" s="169"/>
      <c r="D14" s="169"/>
      <c r="E14" s="169"/>
      <c r="F14" s="169"/>
      <c r="G14" s="169"/>
      <c r="H14" s="20"/>
      <c r="I14" s="20"/>
      <c r="J14" s="20"/>
      <c r="K14" s="20"/>
      <c r="L14" s="20"/>
      <c r="M14" s="20"/>
      <c r="N14" s="20"/>
    </row>
    <row r="15" spans="1:14" s="138" customFormat="1" ht="11.25" x14ac:dyDescent="0.2">
      <c r="H15" s="20"/>
      <c r="I15" s="20"/>
      <c r="J15" s="20"/>
      <c r="K15" s="20"/>
      <c r="L15" s="20"/>
      <c r="M15" s="20"/>
      <c r="N15" s="20"/>
    </row>
    <row r="16" spans="1:14" s="138" customFormat="1" ht="11.25" x14ac:dyDescent="0.2">
      <c r="H16" s="20"/>
      <c r="I16" s="20"/>
      <c r="J16" s="20"/>
      <c r="K16" s="20"/>
      <c r="L16" s="20"/>
      <c r="M16" s="20"/>
      <c r="N16" s="20"/>
    </row>
    <row r="17" spans="2:14" s="138" customFormat="1" ht="10.5" x14ac:dyDescent="0.15">
      <c r="B17" s="284"/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</row>
    <row r="18" spans="2:14" s="138" customFormat="1" ht="10.5" x14ac:dyDescent="0.15">
      <c r="B18" s="284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</row>
    <row r="19" spans="2:14" x14ac:dyDescent="0.2">
      <c r="B19" s="284"/>
      <c r="C19" s="284"/>
      <c r="D19" s="284"/>
      <c r="E19" s="284"/>
      <c r="F19" s="284"/>
      <c r="G19" s="284"/>
      <c r="H19" s="284"/>
      <c r="I19" s="284"/>
      <c r="J19" s="284"/>
      <c r="K19" s="284"/>
      <c r="L19" s="284"/>
      <c r="M19" s="284"/>
      <c r="N19" s="284"/>
    </row>
  </sheetData>
  <mergeCells count="6">
    <mergeCell ref="J4:K4"/>
    <mergeCell ref="M4:N4"/>
    <mergeCell ref="C4:D4"/>
    <mergeCell ref="F4:G4"/>
    <mergeCell ref="C5:D5"/>
    <mergeCell ref="F5:G5"/>
  </mergeCells>
  <hyperlinks>
    <hyperlink ref="L1" location="'Tabellförteckning_List of table'!G1" display="Till innehållsförteckning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N19"/>
  <sheetViews>
    <sheetView zoomScaleNormal="100" workbookViewId="0">
      <selection activeCell="A31" sqref="A31"/>
    </sheetView>
  </sheetViews>
  <sheetFormatPr defaultRowHeight="12.75" x14ac:dyDescent="0.2"/>
  <cols>
    <col min="1" max="1" width="32.7109375" style="130" customWidth="1"/>
    <col min="2" max="2" width="11.7109375" style="1" customWidth="1"/>
    <col min="3" max="3" width="2.28515625" style="1" customWidth="1"/>
    <col min="4" max="4" width="4.85546875" style="1" bestFit="1" customWidth="1"/>
    <col min="5" max="5" width="11.42578125" style="130" customWidth="1"/>
    <col min="6" max="6" width="2.28515625" style="130" customWidth="1"/>
    <col min="7" max="7" width="6.5703125" style="130" bestFit="1" customWidth="1"/>
    <col min="8" max="8" width="1.5703125" style="131" customWidth="1"/>
    <col min="9" max="9" width="6.5703125" style="131" customWidth="1"/>
    <col min="10" max="10" width="2.28515625" style="131" customWidth="1"/>
    <col min="11" max="11" width="7.140625" style="131" bestFit="1" customWidth="1"/>
    <col min="12" max="12" width="8" style="131" bestFit="1" customWidth="1"/>
    <col min="13" max="13" width="2.28515625" style="131" customWidth="1"/>
    <col min="14" max="14" width="7.140625" style="131" bestFit="1" customWidth="1"/>
    <col min="15" max="16384" width="9.140625" style="1"/>
  </cols>
  <sheetData>
    <row r="1" spans="1:14" s="144" customFormat="1" x14ac:dyDescent="0.2">
      <c r="A1" s="21" t="s">
        <v>286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286" t="s">
        <v>377</v>
      </c>
      <c r="M1" s="131"/>
      <c r="N1" s="131"/>
    </row>
    <row r="2" spans="1:14" s="144" customFormat="1" x14ac:dyDescent="0.2">
      <c r="A2" s="143" t="s">
        <v>287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4" ht="13.5" thickBot="1" x14ac:dyDescent="0.25">
      <c r="A3" s="131"/>
      <c r="B3" s="7"/>
      <c r="C3" s="7"/>
      <c r="D3" s="7"/>
      <c r="E3" s="131"/>
      <c r="F3" s="131"/>
      <c r="G3" s="131"/>
    </row>
    <row r="4" spans="1:14" s="138" customFormat="1" ht="27" customHeight="1" x14ac:dyDescent="0.2">
      <c r="A4" s="97" t="s">
        <v>18</v>
      </c>
      <c r="B4" s="147" t="s">
        <v>92</v>
      </c>
      <c r="C4" s="317" t="s">
        <v>188</v>
      </c>
      <c r="D4" s="318"/>
      <c r="E4" s="308" t="s">
        <v>93</v>
      </c>
      <c r="F4" s="317" t="s">
        <v>188</v>
      </c>
      <c r="G4" s="318"/>
      <c r="H4" s="306"/>
      <c r="I4" s="308" t="s">
        <v>190</v>
      </c>
      <c r="J4" s="317" t="s">
        <v>188</v>
      </c>
      <c r="K4" s="318"/>
      <c r="L4" s="308" t="s">
        <v>191</v>
      </c>
      <c r="M4" s="317" t="s">
        <v>188</v>
      </c>
      <c r="N4" s="318"/>
    </row>
    <row r="5" spans="1:14" s="138" customFormat="1" ht="27.75" customHeight="1" thickBot="1" x14ac:dyDescent="0.25">
      <c r="A5" s="140" t="s">
        <v>251</v>
      </c>
      <c r="B5" s="137" t="s">
        <v>94</v>
      </c>
      <c r="C5" s="320" t="s">
        <v>187</v>
      </c>
      <c r="D5" s="320"/>
      <c r="E5" s="307" t="s">
        <v>95</v>
      </c>
      <c r="F5" s="320" t="s">
        <v>187</v>
      </c>
      <c r="G5" s="320"/>
      <c r="H5" s="307"/>
      <c r="I5" s="307" t="s">
        <v>192</v>
      </c>
      <c r="J5" s="307"/>
      <c r="K5" s="307" t="s">
        <v>187</v>
      </c>
      <c r="L5" s="307" t="s">
        <v>193</v>
      </c>
      <c r="M5" s="307"/>
      <c r="N5" s="307" t="s">
        <v>187</v>
      </c>
    </row>
    <row r="6" spans="1:14" s="157" customFormat="1" ht="15" customHeight="1" x14ac:dyDescent="0.2">
      <c r="A6" s="42" t="s">
        <v>194</v>
      </c>
      <c r="B6" s="155">
        <v>35292.917999999998</v>
      </c>
      <c r="C6" s="207" t="s">
        <v>46</v>
      </c>
      <c r="D6" s="155">
        <v>575.49900000000002</v>
      </c>
      <c r="E6" s="155">
        <v>130858.022</v>
      </c>
      <c r="F6" s="207" t="s">
        <v>46</v>
      </c>
      <c r="G6" s="111">
        <v>3551.6590000000001</v>
      </c>
      <c r="H6" s="156" t="s">
        <v>96</v>
      </c>
      <c r="I6" s="224">
        <v>61.656999999999996</v>
      </c>
      <c r="J6" s="204" t="s">
        <v>46</v>
      </c>
      <c r="K6" s="203">
        <v>4.7119999999999997</v>
      </c>
      <c r="L6" s="203">
        <v>24.138999999999999</v>
      </c>
      <c r="M6" s="204" t="s">
        <v>46</v>
      </c>
      <c r="N6" s="203">
        <v>2.726</v>
      </c>
    </row>
    <row r="7" spans="1:14" s="157" customFormat="1" ht="15" customHeight="1" x14ac:dyDescent="0.2">
      <c r="A7" s="42" t="s">
        <v>195</v>
      </c>
      <c r="B7" s="155">
        <v>7307.5540000000001</v>
      </c>
      <c r="C7" s="207" t="s">
        <v>46</v>
      </c>
      <c r="D7" s="155">
        <v>2620.2069999999999</v>
      </c>
      <c r="E7" s="155">
        <v>18461.807000000001</v>
      </c>
      <c r="F7" s="207" t="s">
        <v>46</v>
      </c>
      <c r="G7" s="111">
        <v>11379.052</v>
      </c>
      <c r="H7" s="156" t="s">
        <v>96</v>
      </c>
      <c r="I7" s="224">
        <v>12.766</v>
      </c>
      <c r="J7" s="204" t="s">
        <v>46</v>
      </c>
      <c r="K7" s="203">
        <v>4.0359999999999996</v>
      </c>
      <c r="L7" s="203">
        <v>3.4060000000000001</v>
      </c>
      <c r="M7" s="204" t="s">
        <v>46</v>
      </c>
      <c r="N7" s="203">
        <v>2.0470000000000002</v>
      </c>
    </row>
    <row r="8" spans="1:14" s="157" customFormat="1" ht="24.75" customHeight="1" x14ac:dyDescent="0.2">
      <c r="A8" s="42" t="s">
        <v>196</v>
      </c>
      <c r="B8" s="155">
        <v>1886.3920000000001</v>
      </c>
      <c r="C8" s="207" t="s">
        <v>46</v>
      </c>
      <c r="D8" s="155">
        <v>463.03500000000003</v>
      </c>
      <c r="E8" s="155">
        <v>53792.017</v>
      </c>
      <c r="F8" s="207" t="s">
        <v>46</v>
      </c>
      <c r="G8" s="111">
        <v>19744.615000000002</v>
      </c>
      <c r="H8" s="111" t="s">
        <v>96</v>
      </c>
      <c r="I8" s="224">
        <v>3.2959999999999998</v>
      </c>
      <c r="J8" s="204" t="s">
        <v>46</v>
      </c>
      <c r="K8" s="203">
        <v>0.81699999999999995</v>
      </c>
      <c r="L8" s="203">
        <v>9.923</v>
      </c>
      <c r="M8" s="204" t="s">
        <v>46</v>
      </c>
      <c r="N8" s="203">
        <v>3.4129999999999998</v>
      </c>
    </row>
    <row r="9" spans="1:14" s="157" customFormat="1" ht="26.25" customHeight="1" x14ac:dyDescent="0.2">
      <c r="A9" s="42" t="s">
        <v>140</v>
      </c>
      <c r="B9" s="155">
        <v>24.79</v>
      </c>
      <c r="C9" s="207" t="s">
        <v>46</v>
      </c>
      <c r="D9" s="155">
        <v>15.771000000000001</v>
      </c>
      <c r="E9" s="155">
        <v>921.91300000000001</v>
      </c>
      <c r="F9" s="207" t="s">
        <v>46</v>
      </c>
      <c r="G9" s="111">
        <v>548.38300000000004</v>
      </c>
      <c r="H9" s="111" t="s">
        <v>96</v>
      </c>
      <c r="I9" s="224">
        <v>4.2999999999999997E-2</v>
      </c>
      <c r="J9" s="204" t="s">
        <v>46</v>
      </c>
      <c r="K9" s="203">
        <v>2.8000000000000001E-2</v>
      </c>
      <c r="L9" s="203">
        <v>0.17</v>
      </c>
      <c r="M9" s="204" t="s">
        <v>46</v>
      </c>
      <c r="N9" s="203">
        <v>0.10299999999999999</v>
      </c>
    </row>
    <row r="10" spans="1:14" s="157" customFormat="1" ht="15" customHeight="1" x14ac:dyDescent="0.2">
      <c r="A10" s="42" t="s">
        <v>197</v>
      </c>
      <c r="B10" s="155">
        <v>8236.5580000000009</v>
      </c>
      <c r="C10" s="207" t="s">
        <v>46</v>
      </c>
      <c r="D10" s="155">
        <v>2704.32</v>
      </c>
      <c r="E10" s="155">
        <v>258806.429</v>
      </c>
      <c r="F10" s="207" t="s">
        <v>46</v>
      </c>
      <c r="G10" s="111">
        <v>51263.531000000003</v>
      </c>
      <c r="H10" s="111" t="s">
        <v>96</v>
      </c>
      <c r="I10" s="224">
        <v>14.388999999999999</v>
      </c>
      <c r="J10" s="204" t="s">
        <v>46</v>
      </c>
      <c r="K10" s="203">
        <v>4.141</v>
      </c>
      <c r="L10" s="203">
        <v>47.741</v>
      </c>
      <c r="M10" s="204" t="s">
        <v>46</v>
      </c>
      <c r="N10" s="203">
        <v>5.64</v>
      </c>
    </row>
    <row r="11" spans="1:14" s="157" customFormat="1" ht="15" customHeight="1" x14ac:dyDescent="0.2">
      <c r="A11" s="42" t="s">
        <v>254</v>
      </c>
      <c r="B11" s="155">
        <v>474.62799999999999</v>
      </c>
      <c r="C11" s="207" t="s">
        <v>46</v>
      </c>
      <c r="D11" s="155">
        <v>316.524</v>
      </c>
      <c r="E11" s="155">
        <v>14711.87</v>
      </c>
      <c r="F11" s="207" t="s">
        <v>46</v>
      </c>
      <c r="G11" s="163">
        <v>7815.3339999999998</v>
      </c>
      <c r="H11" s="163" t="s">
        <v>96</v>
      </c>
      <c r="I11" s="224">
        <v>0.82899999999999996</v>
      </c>
      <c r="J11" s="204" t="s">
        <v>46</v>
      </c>
      <c r="K11" s="230">
        <v>0.55300000000000005</v>
      </c>
      <c r="L11" s="230">
        <v>2.714</v>
      </c>
      <c r="M11" s="204" t="s">
        <v>46</v>
      </c>
      <c r="N11" s="230">
        <v>1.44</v>
      </c>
    </row>
    <row r="12" spans="1:14" s="157" customFormat="1" ht="15" customHeight="1" x14ac:dyDescent="0.2">
      <c r="A12" s="42" t="s">
        <v>19</v>
      </c>
      <c r="B12" s="155">
        <v>4018.0039999999999</v>
      </c>
      <c r="C12" s="207" t="s">
        <v>46</v>
      </c>
      <c r="D12" s="155">
        <v>2038.1130000000001</v>
      </c>
      <c r="E12" s="155">
        <v>64553.605000000003</v>
      </c>
      <c r="F12" s="207" t="s">
        <v>46</v>
      </c>
      <c r="G12" s="111">
        <v>16817.93</v>
      </c>
      <c r="H12" s="126" t="s">
        <v>96</v>
      </c>
      <c r="I12" s="224">
        <v>7.0190000000000001</v>
      </c>
      <c r="J12" s="204" t="s">
        <v>46</v>
      </c>
      <c r="K12" s="203">
        <v>3.3340000000000001</v>
      </c>
      <c r="L12" s="203">
        <v>11.907999999999999</v>
      </c>
      <c r="M12" s="204" t="s">
        <v>46</v>
      </c>
      <c r="N12" s="203">
        <v>3.0059999999999998</v>
      </c>
    </row>
    <row r="13" spans="1:14" s="168" customFormat="1" ht="17.25" customHeight="1" thickBot="1" x14ac:dyDescent="0.25">
      <c r="A13" s="164" t="s">
        <v>1</v>
      </c>
      <c r="B13" s="165">
        <v>57240.843000000001</v>
      </c>
      <c r="C13" s="166" t="s">
        <v>46</v>
      </c>
      <c r="D13" s="165">
        <v>4438.0439999999999</v>
      </c>
      <c r="E13" s="165">
        <v>542105.66200000001</v>
      </c>
      <c r="F13" s="166" t="s">
        <v>46</v>
      </c>
      <c r="G13" s="153">
        <v>59623.669000000002</v>
      </c>
      <c r="H13" s="153" t="s">
        <v>96</v>
      </c>
      <c r="I13" s="153">
        <v>100</v>
      </c>
      <c r="J13" s="166" t="s">
        <v>46</v>
      </c>
      <c r="K13" s="153">
        <v>0</v>
      </c>
      <c r="L13" s="153">
        <v>100</v>
      </c>
      <c r="M13" s="166" t="s">
        <v>46</v>
      </c>
      <c r="N13" s="153">
        <v>0</v>
      </c>
    </row>
    <row r="14" spans="1:14" s="138" customFormat="1" ht="6.75" customHeight="1" x14ac:dyDescent="0.2">
      <c r="A14" s="169"/>
      <c r="B14" s="169"/>
      <c r="C14" s="169"/>
      <c r="D14" s="169"/>
      <c r="E14" s="169"/>
      <c r="F14" s="169"/>
      <c r="G14" s="169"/>
      <c r="H14" s="20"/>
      <c r="I14" s="20"/>
      <c r="J14" s="20"/>
      <c r="K14" s="20"/>
      <c r="L14" s="20"/>
      <c r="M14" s="20"/>
      <c r="N14" s="20"/>
    </row>
    <row r="15" spans="1:14" s="138" customFormat="1" ht="11.25" x14ac:dyDescent="0.2">
      <c r="H15" s="20"/>
      <c r="I15" s="20"/>
      <c r="J15" s="20"/>
      <c r="K15" s="20"/>
      <c r="L15" s="20"/>
      <c r="M15" s="20"/>
      <c r="N15" s="20"/>
    </row>
    <row r="16" spans="1:14" s="138" customFormat="1" ht="11.25" x14ac:dyDescent="0.2">
      <c r="H16" s="20"/>
      <c r="I16" s="20"/>
      <c r="J16" s="20"/>
      <c r="K16" s="20"/>
      <c r="L16" s="20"/>
      <c r="M16" s="20"/>
      <c r="N16" s="20"/>
    </row>
    <row r="17" spans="2:14" s="138" customFormat="1" ht="10.5" x14ac:dyDescent="0.15">
      <c r="B17" s="284"/>
      <c r="C17" s="284"/>
      <c r="D17" s="284"/>
      <c r="E17" s="284"/>
      <c r="F17" s="284"/>
      <c r="G17" s="284"/>
      <c r="H17" s="284"/>
      <c r="I17" s="284"/>
      <c r="J17" s="284"/>
      <c r="K17" s="284"/>
      <c r="L17" s="284"/>
      <c r="M17" s="284"/>
      <c r="N17" s="284"/>
    </row>
    <row r="18" spans="2:14" s="138" customFormat="1" ht="10.5" x14ac:dyDescent="0.15">
      <c r="B18" s="284"/>
      <c r="C18" s="284"/>
      <c r="D18" s="284"/>
      <c r="E18" s="284"/>
      <c r="F18" s="284"/>
      <c r="G18" s="284"/>
      <c r="H18" s="284"/>
      <c r="I18" s="284"/>
      <c r="J18" s="284"/>
      <c r="K18" s="284"/>
      <c r="L18" s="284"/>
      <c r="M18" s="284"/>
      <c r="N18" s="284"/>
    </row>
    <row r="19" spans="2:14" x14ac:dyDescent="0.2">
      <c r="E19" s="284"/>
      <c r="F19" s="284"/>
      <c r="G19" s="284"/>
      <c r="H19" s="284"/>
      <c r="I19" s="284"/>
      <c r="J19" s="284"/>
      <c r="K19" s="284"/>
      <c r="L19" s="284"/>
      <c r="M19" s="284"/>
      <c r="N19" s="284"/>
    </row>
  </sheetData>
  <mergeCells count="6">
    <mergeCell ref="J4:K4"/>
    <mergeCell ref="M4:N4"/>
    <mergeCell ref="C4:D4"/>
    <mergeCell ref="F4:G4"/>
    <mergeCell ref="C5:D5"/>
    <mergeCell ref="F5:G5"/>
  </mergeCells>
  <hyperlinks>
    <hyperlink ref="L1" location="'Tabellförteckning_List of table'!G1" display="Till innehållsförteckning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9.9978637043366805E-2"/>
  </sheetPr>
  <dimension ref="A1:N23"/>
  <sheetViews>
    <sheetView zoomScaleNormal="100" workbookViewId="0">
      <selection activeCell="E26" sqref="E26"/>
    </sheetView>
  </sheetViews>
  <sheetFormatPr defaultRowHeight="12.75" x14ac:dyDescent="0.2"/>
  <cols>
    <col min="1" max="1" width="12.7109375" style="1" customWidth="1"/>
    <col min="2" max="2" width="10.7109375" style="1" bestFit="1" customWidth="1"/>
    <col min="3" max="3" width="10.42578125" style="1" bestFit="1" customWidth="1"/>
    <col min="4" max="4" width="6.85546875" style="1" bestFit="1" customWidth="1"/>
    <col min="5" max="5" width="11.42578125" style="1" bestFit="1" customWidth="1"/>
    <col min="6" max="6" width="2.28515625" style="1" customWidth="1"/>
    <col min="7" max="7" width="7.7109375" style="1" bestFit="1" customWidth="1"/>
    <col min="8" max="8" width="1.5703125" style="7" customWidth="1"/>
    <col min="9" max="9" width="6.28515625" style="131" customWidth="1"/>
    <col min="10" max="10" width="2.28515625" style="7" customWidth="1"/>
    <col min="11" max="11" width="7.28515625" style="7" bestFit="1" customWidth="1"/>
    <col min="12" max="12" width="8.140625" style="7" bestFit="1" customWidth="1"/>
    <col min="13" max="13" width="2.28515625" style="7" customWidth="1"/>
    <col min="14" max="14" width="7.28515625" style="7" bestFit="1" customWidth="1"/>
    <col min="15" max="16384" width="9.140625" style="1"/>
  </cols>
  <sheetData>
    <row r="1" spans="1:14" s="144" customFormat="1" ht="12.75" customHeight="1" x14ac:dyDescent="0.2">
      <c r="A1" s="21" t="s">
        <v>405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286" t="s">
        <v>377</v>
      </c>
      <c r="M1" s="131"/>
      <c r="N1" s="131"/>
    </row>
    <row r="2" spans="1:14" s="144" customFormat="1" x14ac:dyDescent="0.2">
      <c r="A2" s="143" t="s">
        <v>467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4" ht="13.5" thickBot="1" x14ac:dyDescent="0.25">
      <c r="A3" s="7"/>
      <c r="B3" s="7"/>
      <c r="C3" s="7"/>
      <c r="D3" s="7"/>
      <c r="E3" s="7"/>
      <c r="F3" s="7"/>
      <c r="G3" s="7"/>
    </row>
    <row r="4" spans="1:14" s="138" customFormat="1" ht="27" customHeight="1" x14ac:dyDescent="0.2">
      <c r="A4" s="97" t="s">
        <v>20</v>
      </c>
      <c r="B4" s="147" t="s">
        <v>92</v>
      </c>
      <c r="C4" s="317" t="s">
        <v>188</v>
      </c>
      <c r="D4" s="318"/>
      <c r="E4" s="147" t="s">
        <v>93</v>
      </c>
      <c r="F4" s="317" t="s">
        <v>188</v>
      </c>
      <c r="G4" s="318"/>
      <c r="H4" s="148"/>
      <c r="I4" s="147" t="s">
        <v>190</v>
      </c>
      <c r="J4" s="317" t="s">
        <v>188</v>
      </c>
      <c r="K4" s="318"/>
      <c r="L4" s="147" t="s">
        <v>191</v>
      </c>
      <c r="M4" s="317" t="s">
        <v>188</v>
      </c>
      <c r="N4" s="318"/>
    </row>
    <row r="5" spans="1:14" s="138" customFormat="1" ht="27.75" customHeight="1" thickBot="1" x14ac:dyDescent="0.25">
      <c r="A5" s="140" t="s">
        <v>45</v>
      </c>
      <c r="B5" s="137" t="s">
        <v>94</v>
      </c>
      <c r="C5" s="320" t="s">
        <v>187</v>
      </c>
      <c r="D5" s="320"/>
      <c r="E5" s="137" t="s">
        <v>95</v>
      </c>
      <c r="F5" s="320" t="s">
        <v>187</v>
      </c>
      <c r="G5" s="320"/>
      <c r="H5" s="137"/>
      <c r="I5" s="137" t="s">
        <v>192</v>
      </c>
      <c r="J5" s="137"/>
      <c r="K5" s="137" t="s">
        <v>187</v>
      </c>
      <c r="L5" s="137" t="s">
        <v>193</v>
      </c>
      <c r="M5" s="136"/>
      <c r="N5" s="137" t="s">
        <v>187</v>
      </c>
    </row>
    <row r="6" spans="1:14" s="157" customFormat="1" ht="17.25" customHeight="1" x14ac:dyDescent="0.2">
      <c r="A6" s="42" t="s">
        <v>198</v>
      </c>
      <c r="B6" s="162">
        <v>48372.71</v>
      </c>
      <c r="C6" s="179" t="s">
        <v>46</v>
      </c>
      <c r="D6" s="162">
        <v>3618.2179999999998</v>
      </c>
      <c r="E6" s="162">
        <v>120570.549</v>
      </c>
      <c r="F6" s="179" t="s">
        <v>46</v>
      </c>
      <c r="G6" s="162">
        <v>40357.714</v>
      </c>
      <c r="H6" s="156" t="s">
        <v>96</v>
      </c>
      <c r="I6" s="224">
        <v>18.286999999999999</v>
      </c>
      <c r="J6" s="204" t="s">
        <v>46</v>
      </c>
      <c r="K6" s="203">
        <v>1.3640000000000001</v>
      </c>
      <c r="L6" s="203">
        <v>5.6609999999999996</v>
      </c>
      <c r="M6" s="204" t="s">
        <v>46</v>
      </c>
      <c r="N6" s="203">
        <v>1.8360000000000001</v>
      </c>
    </row>
    <row r="7" spans="1:14" s="157" customFormat="1" ht="17.25" customHeight="1" x14ac:dyDescent="0.2">
      <c r="A7" s="42" t="s">
        <v>21</v>
      </c>
      <c r="B7" s="162">
        <v>44830.385999999999</v>
      </c>
      <c r="C7" s="179" t="s">
        <v>46</v>
      </c>
      <c r="D7" s="162">
        <v>3769.415</v>
      </c>
      <c r="E7" s="162">
        <v>193398.22099999999</v>
      </c>
      <c r="F7" s="179" t="s">
        <v>46</v>
      </c>
      <c r="G7" s="162">
        <v>31174.087</v>
      </c>
      <c r="H7" s="156" t="s">
        <v>96</v>
      </c>
      <c r="I7" s="224">
        <v>16.948</v>
      </c>
      <c r="J7" s="204" t="s">
        <v>46</v>
      </c>
      <c r="K7" s="203">
        <v>1.383</v>
      </c>
      <c r="L7" s="203">
        <v>9.0809999999999995</v>
      </c>
      <c r="M7" s="204" t="s">
        <v>46</v>
      </c>
      <c r="N7" s="203">
        <v>1.4530000000000001</v>
      </c>
    </row>
    <row r="8" spans="1:14" s="157" customFormat="1" ht="17.25" customHeight="1" x14ac:dyDescent="0.2">
      <c r="A8" s="42" t="s">
        <v>22</v>
      </c>
      <c r="B8" s="163">
        <v>17432.623</v>
      </c>
      <c r="C8" s="179" t="s">
        <v>46</v>
      </c>
      <c r="D8" s="163">
        <v>4179.0169999999998</v>
      </c>
      <c r="E8" s="163">
        <v>286203.83899999998</v>
      </c>
      <c r="F8" s="179" t="s">
        <v>46</v>
      </c>
      <c r="G8" s="163">
        <v>88397.392000000007</v>
      </c>
      <c r="H8" s="111" t="s">
        <v>96</v>
      </c>
      <c r="I8" s="224">
        <v>6.59</v>
      </c>
      <c r="J8" s="204" t="s">
        <v>46</v>
      </c>
      <c r="K8" s="203">
        <v>1.5049999999999999</v>
      </c>
      <c r="L8" s="203">
        <v>13.439</v>
      </c>
      <c r="M8" s="204" t="s">
        <v>46</v>
      </c>
      <c r="N8" s="203">
        <v>3.6720000000000002</v>
      </c>
    </row>
    <row r="9" spans="1:14" s="157" customFormat="1" ht="17.25" customHeight="1" x14ac:dyDescent="0.2">
      <c r="A9" s="42" t="s">
        <v>23</v>
      </c>
      <c r="B9" s="163">
        <v>64554.506000000001</v>
      </c>
      <c r="C9" s="179" t="s">
        <v>46</v>
      </c>
      <c r="D9" s="163">
        <v>5752.3860000000004</v>
      </c>
      <c r="E9" s="163">
        <v>612777.82200000004</v>
      </c>
      <c r="F9" s="179" t="s">
        <v>46</v>
      </c>
      <c r="G9" s="163">
        <v>67667.199999999997</v>
      </c>
      <c r="H9" s="111" t="s">
        <v>96</v>
      </c>
      <c r="I9" s="224">
        <v>24.404</v>
      </c>
      <c r="J9" s="204" t="s">
        <v>46</v>
      </c>
      <c r="K9" s="203">
        <v>1.895</v>
      </c>
      <c r="L9" s="203">
        <v>28.773</v>
      </c>
      <c r="M9" s="204" t="s">
        <v>46</v>
      </c>
      <c r="N9" s="203">
        <v>2.9409999999999998</v>
      </c>
    </row>
    <row r="10" spans="1:14" s="157" customFormat="1" ht="17.25" customHeight="1" x14ac:dyDescent="0.2">
      <c r="A10" s="42" t="s">
        <v>141</v>
      </c>
      <c r="B10" s="163">
        <v>35956.625</v>
      </c>
      <c r="C10" s="179" t="s">
        <v>46</v>
      </c>
      <c r="D10" s="163">
        <v>4475.4589999999998</v>
      </c>
      <c r="E10" s="163">
        <v>348895.43400000001</v>
      </c>
      <c r="F10" s="179" t="s">
        <v>46</v>
      </c>
      <c r="G10" s="163">
        <v>48362.678</v>
      </c>
      <c r="H10" s="161" t="s">
        <v>96</v>
      </c>
      <c r="I10" s="224">
        <v>13.593</v>
      </c>
      <c r="J10" s="204" t="s">
        <v>46</v>
      </c>
      <c r="K10" s="203">
        <v>1.5569999999999999</v>
      </c>
      <c r="L10" s="203">
        <v>16.382999999999999</v>
      </c>
      <c r="M10" s="204" t="s">
        <v>46</v>
      </c>
      <c r="N10" s="203">
        <v>2.1709999999999998</v>
      </c>
    </row>
    <row r="11" spans="1:14" s="157" customFormat="1" ht="17.25" customHeight="1" x14ac:dyDescent="0.2">
      <c r="A11" s="42" t="s">
        <v>142</v>
      </c>
      <c r="B11" s="162">
        <v>53377.928999999996</v>
      </c>
      <c r="C11" s="179" t="s">
        <v>46</v>
      </c>
      <c r="D11" s="162">
        <v>4907.2550000000001</v>
      </c>
      <c r="E11" s="162">
        <v>567817.00600000005</v>
      </c>
      <c r="F11" s="179" t="s">
        <v>46</v>
      </c>
      <c r="G11" s="162">
        <v>59993.387999999999</v>
      </c>
      <c r="H11" s="20" t="s">
        <v>96</v>
      </c>
      <c r="I11" s="224">
        <v>20.178999999999998</v>
      </c>
      <c r="J11" s="204" t="s">
        <v>46</v>
      </c>
      <c r="K11" s="206">
        <v>1.675</v>
      </c>
      <c r="L11" s="206">
        <v>26.661999999999999</v>
      </c>
      <c r="M11" s="204" t="s">
        <v>46</v>
      </c>
      <c r="N11" s="206">
        <v>2.621</v>
      </c>
    </row>
    <row r="12" spans="1:14" s="168" customFormat="1" ht="17.25" customHeight="1" thickBot="1" x14ac:dyDescent="0.25">
      <c r="A12" s="164" t="s">
        <v>1</v>
      </c>
      <c r="B12" s="178">
        <v>264524.77899999998</v>
      </c>
      <c r="C12" s="180" t="s">
        <v>46</v>
      </c>
      <c r="D12" s="178">
        <v>10371.511</v>
      </c>
      <c r="E12" s="178">
        <v>2129662.8709999998</v>
      </c>
      <c r="F12" s="180" t="s">
        <v>46</v>
      </c>
      <c r="G12" s="178">
        <v>145160.576</v>
      </c>
      <c r="H12" s="153" t="s">
        <v>96</v>
      </c>
      <c r="I12" s="153">
        <v>100</v>
      </c>
      <c r="J12" s="166" t="s">
        <v>46</v>
      </c>
      <c r="K12" s="153">
        <v>0</v>
      </c>
      <c r="L12" s="153">
        <v>100</v>
      </c>
      <c r="M12" s="166" t="s">
        <v>46</v>
      </c>
      <c r="N12" s="153">
        <v>0</v>
      </c>
    </row>
    <row r="13" spans="1:14" s="138" customFormat="1" ht="12" customHeight="1" x14ac:dyDescent="0.2">
      <c r="A13" s="321" t="s">
        <v>404</v>
      </c>
      <c r="B13" s="321"/>
      <c r="C13" s="321"/>
      <c r="D13" s="321"/>
      <c r="E13" s="321"/>
      <c r="F13" s="321"/>
      <c r="G13" s="321"/>
      <c r="H13" s="321"/>
      <c r="I13" s="321"/>
      <c r="J13" s="20"/>
      <c r="K13" s="20"/>
      <c r="L13" s="20"/>
      <c r="M13" s="20"/>
      <c r="N13" s="20"/>
    </row>
    <row r="14" spans="1:14" s="138" customFormat="1" ht="11.25" x14ac:dyDescent="0.2">
      <c r="A14" s="181" t="s">
        <v>206</v>
      </c>
      <c r="H14" s="20"/>
      <c r="I14" s="20"/>
      <c r="J14" s="20"/>
      <c r="K14" s="20"/>
      <c r="L14" s="20"/>
      <c r="M14" s="20"/>
      <c r="N14" s="20"/>
    </row>
    <row r="15" spans="1:14" s="138" customFormat="1" ht="11.25" x14ac:dyDescent="0.2">
      <c r="A15" s="181" t="s">
        <v>207</v>
      </c>
      <c r="H15" s="20"/>
      <c r="I15" s="20"/>
      <c r="J15" s="20"/>
      <c r="K15" s="20"/>
      <c r="L15" s="20"/>
      <c r="M15" s="20"/>
      <c r="N15" s="20"/>
    </row>
    <row r="16" spans="1:14" s="138" customFormat="1" ht="11.25" x14ac:dyDescent="0.2">
      <c r="A16" s="181" t="s">
        <v>208</v>
      </c>
      <c r="H16" s="20"/>
      <c r="I16" s="20"/>
      <c r="J16" s="20"/>
      <c r="K16" s="20"/>
      <c r="L16" s="20"/>
      <c r="M16" s="20"/>
      <c r="N16" s="20"/>
    </row>
    <row r="17" spans="1:14" s="138" customFormat="1" ht="11.25" x14ac:dyDescent="0.2">
      <c r="A17" s="181" t="s">
        <v>209</v>
      </c>
      <c r="H17" s="20"/>
      <c r="I17" s="20"/>
      <c r="J17" s="20"/>
      <c r="K17" s="20"/>
      <c r="L17" s="20"/>
      <c r="M17" s="20"/>
      <c r="N17" s="20"/>
    </row>
    <row r="18" spans="1:14" s="138" customFormat="1" ht="11.25" x14ac:dyDescent="0.2">
      <c r="A18" s="181" t="s">
        <v>210</v>
      </c>
      <c r="H18" s="20"/>
      <c r="I18" s="20"/>
      <c r="J18" s="20"/>
      <c r="K18" s="20"/>
      <c r="L18" s="20"/>
      <c r="M18" s="20"/>
      <c r="N18" s="20"/>
    </row>
    <row r="19" spans="1:14" s="138" customFormat="1" ht="11.25" x14ac:dyDescent="0.2">
      <c r="A19" s="181" t="s">
        <v>211</v>
      </c>
      <c r="H19" s="20"/>
      <c r="I19" s="20"/>
      <c r="J19" s="20"/>
      <c r="K19" s="20"/>
      <c r="L19" s="20"/>
      <c r="M19" s="20"/>
      <c r="N19" s="20"/>
    </row>
    <row r="20" spans="1:14" s="138" customFormat="1" ht="6.75" customHeight="1" x14ac:dyDescent="0.2">
      <c r="A20" s="169"/>
      <c r="B20" s="169"/>
      <c r="C20" s="169"/>
      <c r="D20" s="169"/>
      <c r="E20" s="169"/>
      <c r="F20" s="169"/>
      <c r="G20" s="169"/>
      <c r="H20" s="20"/>
      <c r="I20" s="20"/>
      <c r="J20" s="20"/>
      <c r="K20" s="20"/>
      <c r="L20" s="20"/>
      <c r="M20" s="20"/>
      <c r="N20" s="20"/>
    </row>
    <row r="21" spans="1:14" s="138" customFormat="1" ht="11.25" x14ac:dyDescent="0.2">
      <c r="H21" s="20"/>
      <c r="I21" s="20"/>
      <c r="J21" s="20"/>
      <c r="K21" s="20"/>
      <c r="L21" s="20"/>
      <c r="M21" s="20"/>
      <c r="N21" s="20"/>
    </row>
    <row r="22" spans="1:14" s="138" customFormat="1" ht="11.25" x14ac:dyDescent="0.2">
      <c r="H22" s="20"/>
      <c r="I22" s="20"/>
      <c r="J22" s="20"/>
      <c r="K22" s="20"/>
      <c r="L22" s="20"/>
      <c r="M22" s="20"/>
      <c r="N22" s="20"/>
    </row>
    <row r="23" spans="1:14" x14ac:dyDescent="0.2">
      <c r="B23" s="284"/>
      <c r="C23" s="284"/>
      <c r="D23" s="284"/>
      <c r="E23" s="284"/>
      <c r="F23" s="284"/>
      <c r="G23" s="284"/>
      <c r="H23" s="284"/>
      <c r="I23" s="284"/>
      <c r="J23" s="284"/>
      <c r="K23" s="284"/>
      <c r="L23" s="284"/>
      <c r="M23" s="284"/>
      <c r="N23" s="284"/>
    </row>
  </sheetData>
  <mergeCells count="7">
    <mergeCell ref="A13:I13"/>
    <mergeCell ref="M4:N4"/>
    <mergeCell ref="C4:D4"/>
    <mergeCell ref="C5:D5"/>
    <mergeCell ref="F4:G4"/>
    <mergeCell ref="F5:G5"/>
    <mergeCell ref="J4:K4"/>
  </mergeCells>
  <hyperlinks>
    <hyperlink ref="L1" location="'Tabellförteckning_List of table'!G1" display="Till innehållsförteckning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9.9978637043366805E-2"/>
  </sheetPr>
  <dimension ref="A1:N22"/>
  <sheetViews>
    <sheetView workbookViewId="0">
      <selection activeCell="G28" sqref="G28"/>
    </sheetView>
  </sheetViews>
  <sheetFormatPr defaultRowHeight="12.75" x14ac:dyDescent="0.2"/>
  <cols>
    <col min="1" max="1" width="12" style="1" customWidth="1"/>
    <col min="2" max="2" width="10.5703125" style="1" bestFit="1" customWidth="1"/>
    <col min="3" max="3" width="2.28515625" style="1" customWidth="1"/>
    <col min="4" max="4" width="7.85546875" style="1" customWidth="1"/>
    <col min="5" max="5" width="11.42578125" style="1" customWidth="1"/>
    <col min="6" max="6" width="2.28515625" style="1" customWidth="1"/>
    <col min="7" max="7" width="7.85546875" style="1" customWidth="1"/>
    <col min="8" max="8" width="1.5703125" style="131" customWidth="1"/>
    <col min="9" max="9" width="7.140625" style="131" customWidth="1"/>
    <col min="10" max="10" width="2.28515625" style="131" customWidth="1"/>
    <col min="11" max="11" width="7.140625" style="131" bestFit="1" customWidth="1"/>
    <col min="12" max="12" width="8" style="131" bestFit="1" customWidth="1"/>
    <col min="13" max="13" width="2.28515625" style="131" customWidth="1"/>
    <col min="14" max="14" width="7.140625" style="131" bestFit="1" customWidth="1"/>
    <col min="15" max="16384" width="9.140625" style="1"/>
  </cols>
  <sheetData>
    <row r="1" spans="1:14" s="144" customFormat="1" ht="14.25" x14ac:dyDescent="0.2">
      <c r="A1" s="21" t="s">
        <v>406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286" t="s">
        <v>377</v>
      </c>
      <c r="M1" s="131"/>
      <c r="N1" s="131"/>
    </row>
    <row r="2" spans="1:14" s="144" customFormat="1" x14ac:dyDescent="0.2">
      <c r="A2" s="143" t="s">
        <v>468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4" ht="13.5" thickBot="1" x14ac:dyDescent="0.25">
      <c r="A3" s="7"/>
      <c r="B3" s="7"/>
      <c r="C3" s="7"/>
      <c r="D3" s="7"/>
      <c r="E3" s="7"/>
      <c r="F3" s="7"/>
      <c r="G3" s="7"/>
    </row>
    <row r="4" spans="1:14" s="138" customFormat="1" ht="27" customHeight="1" x14ac:dyDescent="0.2">
      <c r="A4" s="97" t="s">
        <v>20</v>
      </c>
      <c r="B4" s="147" t="s">
        <v>92</v>
      </c>
      <c r="C4" s="317" t="s">
        <v>188</v>
      </c>
      <c r="D4" s="318"/>
      <c r="E4" s="147" t="s">
        <v>93</v>
      </c>
      <c r="F4" s="317" t="s">
        <v>188</v>
      </c>
      <c r="G4" s="318"/>
      <c r="H4" s="148"/>
      <c r="I4" s="147" t="s">
        <v>190</v>
      </c>
      <c r="J4" s="317" t="s">
        <v>188</v>
      </c>
      <c r="K4" s="318"/>
      <c r="L4" s="147" t="s">
        <v>191</v>
      </c>
      <c r="M4" s="317" t="s">
        <v>188</v>
      </c>
      <c r="N4" s="318"/>
    </row>
    <row r="5" spans="1:14" s="138" customFormat="1" ht="27.75" customHeight="1" thickBot="1" x14ac:dyDescent="0.25">
      <c r="A5" s="140" t="s">
        <v>45</v>
      </c>
      <c r="B5" s="137" t="s">
        <v>94</v>
      </c>
      <c r="C5" s="320" t="s">
        <v>187</v>
      </c>
      <c r="D5" s="320"/>
      <c r="E5" s="137" t="s">
        <v>95</v>
      </c>
      <c r="F5" s="320" t="s">
        <v>187</v>
      </c>
      <c r="G5" s="320"/>
      <c r="H5" s="137"/>
      <c r="I5" s="137" t="s">
        <v>192</v>
      </c>
      <c r="J5" s="137"/>
      <c r="K5" s="137" t="s">
        <v>187</v>
      </c>
      <c r="L5" s="137" t="s">
        <v>193</v>
      </c>
      <c r="M5" s="136"/>
      <c r="N5" s="137" t="s">
        <v>187</v>
      </c>
    </row>
    <row r="6" spans="1:14" s="157" customFormat="1" ht="17.25" customHeight="1" x14ac:dyDescent="0.2">
      <c r="A6" s="42" t="s">
        <v>198</v>
      </c>
      <c r="B6" s="162">
        <v>22500.823</v>
      </c>
      <c r="C6" s="151" t="s">
        <v>46</v>
      </c>
      <c r="D6" s="162">
        <v>3332.7080000000001</v>
      </c>
      <c r="E6" s="162">
        <v>74216.778999999995</v>
      </c>
      <c r="F6" s="151" t="s">
        <v>46</v>
      </c>
      <c r="G6" s="162">
        <v>36307.451999999997</v>
      </c>
      <c r="H6" s="156" t="s">
        <v>96</v>
      </c>
      <c r="I6" s="224">
        <v>12.446</v>
      </c>
      <c r="J6" s="204" t="s">
        <v>46</v>
      </c>
      <c r="K6" s="203">
        <v>1.7290000000000001</v>
      </c>
      <c r="L6" s="203">
        <v>5.7389999999999999</v>
      </c>
      <c r="M6" s="204" t="s">
        <v>46</v>
      </c>
      <c r="N6" s="203">
        <v>2.7010000000000001</v>
      </c>
    </row>
    <row r="7" spans="1:14" s="157" customFormat="1" ht="17.25" customHeight="1" x14ac:dyDescent="0.2">
      <c r="A7" s="42" t="s">
        <v>21</v>
      </c>
      <c r="B7" s="162">
        <v>35742.589999999997</v>
      </c>
      <c r="C7" s="151" t="s">
        <v>46</v>
      </c>
      <c r="D7" s="162">
        <v>2203.431</v>
      </c>
      <c r="E7" s="162">
        <v>113751.58</v>
      </c>
      <c r="F7" s="151" t="s">
        <v>46</v>
      </c>
      <c r="G7" s="162">
        <v>21756.976999999999</v>
      </c>
      <c r="H7" s="156" t="s">
        <v>96</v>
      </c>
      <c r="I7" s="224">
        <v>19.77</v>
      </c>
      <c r="J7" s="204" t="s">
        <v>46</v>
      </c>
      <c r="K7" s="203">
        <v>1.3140000000000001</v>
      </c>
      <c r="L7" s="203">
        <v>8.7970000000000006</v>
      </c>
      <c r="M7" s="204" t="s">
        <v>46</v>
      </c>
      <c r="N7" s="203">
        <v>1.657</v>
      </c>
    </row>
    <row r="8" spans="1:14" s="157" customFormat="1" ht="17.25" customHeight="1" x14ac:dyDescent="0.2">
      <c r="A8" s="42" t="s">
        <v>22</v>
      </c>
      <c r="B8" s="163">
        <v>12387.991</v>
      </c>
      <c r="C8" s="151" t="s">
        <v>46</v>
      </c>
      <c r="D8" s="163">
        <v>2677.9430000000002</v>
      </c>
      <c r="E8" s="163">
        <v>202298.32</v>
      </c>
      <c r="F8" s="151" t="s">
        <v>46</v>
      </c>
      <c r="G8" s="163">
        <v>78663.562000000005</v>
      </c>
      <c r="H8" s="111" t="s">
        <v>96</v>
      </c>
      <c r="I8" s="224">
        <v>6.8520000000000003</v>
      </c>
      <c r="J8" s="204" t="s">
        <v>46</v>
      </c>
      <c r="K8" s="203">
        <v>1.4179999999999999</v>
      </c>
      <c r="L8" s="203">
        <v>15.644</v>
      </c>
      <c r="M8" s="204" t="s">
        <v>46</v>
      </c>
      <c r="N8" s="203">
        <v>5.2370000000000001</v>
      </c>
    </row>
    <row r="9" spans="1:14" s="157" customFormat="1" ht="17.25" customHeight="1" x14ac:dyDescent="0.2">
      <c r="A9" s="42" t="s">
        <v>23</v>
      </c>
      <c r="B9" s="163">
        <v>39718.855000000003</v>
      </c>
      <c r="C9" s="151" t="s">
        <v>46</v>
      </c>
      <c r="D9" s="163">
        <v>4836.6540000000005</v>
      </c>
      <c r="E9" s="163">
        <v>326798.11900000001</v>
      </c>
      <c r="F9" s="151" t="s">
        <v>46</v>
      </c>
      <c r="G9" s="163">
        <v>42240.478000000003</v>
      </c>
      <c r="H9" s="111" t="s">
        <v>96</v>
      </c>
      <c r="I9" s="224">
        <v>21.969000000000001</v>
      </c>
      <c r="J9" s="204" t="s">
        <v>46</v>
      </c>
      <c r="K9" s="203">
        <v>2.3010000000000002</v>
      </c>
      <c r="L9" s="203">
        <v>25.271999999999998</v>
      </c>
      <c r="M9" s="204" t="s">
        <v>46</v>
      </c>
      <c r="N9" s="203">
        <v>3.3370000000000002</v>
      </c>
    </row>
    <row r="10" spans="1:14" s="157" customFormat="1" ht="17.25" customHeight="1" x14ac:dyDescent="0.2">
      <c r="A10" s="42" t="s">
        <v>141</v>
      </c>
      <c r="B10" s="163">
        <v>28494.804</v>
      </c>
      <c r="C10" s="151" t="s">
        <v>46</v>
      </c>
      <c r="D10" s="163">
        <v>2995.4949999999999</v>
      </c>
      <c r="E10" s="163">
        <v>211539.38800000001</v>
      </c>
      <c r="F10" s="151" t="s">
        <v>46</v>
      </c>
      <c r="G10" s="163">
        <v>34512.887000000002</v>
      </c>
      <c r="H10" s="39" t="s">
        <v>96</v>
      </c>
      <c r="I10" s="224">
        <v>15.760999999999999</v>
      </c>
      <c r="J10" s="204" t="s">
        <v>46</v>
      </c>
      <c r="K10" s="203">
        <v>1.5349999999999999</v>
      </c>
      <c r="L10" s="203">
        <v>16.359000000000002</v>
      </c>
      <c r="M10" s="204" t="s">
        <v>46</v>
      </c>
      <c r="N10" s="203">
        <v>2.4809999999999999</v>
      </c>
    </row>
    <row r="11" spans="1:14" s="157" customFormat="1" ht="17.25" customHeight="1" x14ac:dyDescent="0.2">
      <c r="A11" s="42" t="s">
        <v>142</v>
      </c>
      <c r="B11" s="162">
        <v>41948.9</v>
      </c>
      <c r="C11" s="151" t="s">
        <v>46</v>
      </c>
      <c r="D11" s="162">
        <v>4083.4749999999999</v>
      </c>
      <c r="E11" s="162">
        <v>364495.14399999997</v>
      </c>
      <c r="F11" s="151" t="s">
        <v>46</v>
      </c>
      <c r="G11" s="162">
        <v>49500.883999999998</v>
      </c>
      <c r="H11" s="39" t="s">
        <v>96</v>
      </c>
      <c r="I11" s="224">
        <v>23.202999999999999</v>
      </c>
      <c r="J11" s="204" t="s">
        <v>46</v>
      </c>
      <c r="K11" s="203">
        <v>1.98</v>
      </c>
      <c r="L11" s="203">
        <v>28.187999999999999</v>
      </c>
      <c r="M11" s="204" t="s">
        <v>46</v>
      </c>
      <c r="N11" s="203">
        <v>3.4470000000000001</v>
      </c>
    </row>
    <row r="12" spans="1:14" s="168" customFormat="1" ht="17.25" customHeight="1" thickBot="1" x14ac:dyDescent="0.25">
      <c r="A12" s="164" t="s">
        <v>1</v>
      </c>
      <c r="B12" s="178">
        <v>180793.96299999999</v>
      </c>
      <c r="C12" s="166" t="s">
        <v>46</v>
      </c>
      <c r="D12" s="178">
        <v>8251.6659999999993</v>
      </c>
      <c r="E12" s="178">
        <v>1293099.331</v>
      </c>
      <c r="F12" s="166" t="s">
        <v>46</v>
      </c>
      <c r="G12" s="178">
        <v>122558.798</v>
      </c>
      <c r="H12" s="153" t="s">
        <v>96</v>
      </c>
      <c r="I12" s="153">
        <v>100</v>
      </c>
      <c r="J12" s="166" t="s">
        <v>46</v>
      </c>
      <c r="K12" s="153">
        <v>0</v>
      </c>
      <c r="L12" s="153">
        <v>100</v>
      </c>
      <c r="M12" s="166" t="s">
        <v>46</v>
      </c>
      <c r="N12" s="153">
        <v>0</v>
      </c>
    </row>
    <row r="13" spans="1:14" s="138" customFormat="1" ht="12" customHeight="1" x14ac:dyDescent="0.2">
      <c r="A13" s="321" t="s">
        <v>404</v>
      </c>
      <c r="B13" s="321"/>
      <c r="C13" s="321"/>
      <c r="D13" s="321"/>
      <c r="E13" s="321"/>
      <c r="F13" s="321"/>
      <c r="G13" s="321"/>
      <c r="H13" s="321"/>
      <c r="I13" s="321"/>
      <c r="J13" s="20"/>
      <c r="K13" s="20"/>
      <c r="L13" s="20"/>
      <c r="M13" s="20"/>
      <c r="N13" s="20"/>
    </row>
    <row r="14" spans="1:14" s="138" customFormat="1" ht="11.25" x14ac:dyDescent="0.2">
      <c r="A14" s="181" t="s">
        <v>206</v>
      </c>
      <c r="H14" s="20"/>
      <c r="I14" s="20"/>
      <c r="J14" s="20"/>
      <c r="K14" s="20"/>
      <c r="L14" s="20"/>
      <c r="M14" s="20"/>
      <c r="N14" s="20"/>
    </row>
    <row r="15" spans="1:14" s="138" customFormat="1" ht="11.25" x14ac:dyDescent="0.2">
      <c r="A15" s="181" t="s">
        <v>207</v>
      </c>
      <c r="H15" s="20"/>
      <c r="I15" s="20"/>
      <c r="J15" s="20"/>
      <c r="K15" s="20"/>
      <c r="L15" s="20"/>
      <c r="M15" s="20"/>
      <c r="N15" s="20"/>
    </row>
    <row r="16" spans="1:14" s="138" customFormat="1" ht="11.25" x14ac:dyDescent="0.2">
      <c r="A16" s="181" t="s">
        <v>208</v>
      </c>
      <c r="H16" s="20"/>
      <c r="I16" s="20"/>
      <c r="J16" s="20"/>
      <c r="K16" s="20"/>
      <c r="L16" s="20"/>
      <c r="M16" s="20"/>
      <c r="N16" s="20"/>
    </row>
    <row r="17" spans="1:14" s="138" customFormat="1" ht="11.25" x14ac:dyDescent="0.2">
      <c r="A17" s="181" t="s">
        <v>209</v>
      </c>
      <c r="H17" s="20"/>
      <c r="I17" s="20"/>
      <c r="J17" s="20"/>
      <c r="K17" s="20"/>
      <c r="L17" s="20"/>
      <c r="M17" s="20"/>
      <c r="N17" s="20"/>
    </row>
    <row r="18" spans="1:14" s="138" customFormat="1" ht="11.25" x14ac:dyDescent="0.2">
      <c r="A18" s="181" t="s">
        <v>210</v>
      </c>
      <c r="H18" s="20"/>
      <c r="I18" s="20"/>
      <c r="J18" s="20"/>
      <c r="K18" s="20"/>
      <c r="L18" s="20"/>
      <c r="M18" s="20"/>
      <c r="N18" s="20"/>
    </row>
    <row r="19" spans="1:14" s="138" customFormat="1" ht="11.25" x14ac:dyDescent="0.2">
      <c r="A19" s="181" t="s">
        <v>211</v>
      </c>
      <c r="H19" s="20"/>
      <c r="I19" s="20"/>
      <c r="J19" s="20"/>
      <c r="K19" s="20"/>
      <c r="L19" s="20"/>
      <c r="M19" s="20"/>
      <c r="N19" s="20"/>
    </row>
    <row r="20" spans="1:14" s="138" customFormat="1" ht="6.75" customHeight="1" x14ac:dyDescent="0.2">
      <c r="A20" s="169"/>
      <c r="B20" s="169"/>
      <c r="C20" s="169"/>
      <c r="D20" s="169"/>
      <c r="E20" s="169"/>
      <c r="F20" s="169"/>
      <c r="G20" s="169"/>
      <c r="H20" s="20"/>
      <c r="I20" s="20"/>
      <c r="J20" s="20"/>
      <c r="K20" s="20"/>
      <c r="L20" s="20"/>
      <c r="M20" s="20"/>
      <c r="N20" s="20"/>
    </row>
    <row r="21" spans="1:14" s="138" customFormat="1" ht="11.25" x14ac:dyDescent="0.2">
      <c r="H21" s="20"/>
      <c r="I21" s="20"/>
      <c r="J21" s="20"/>
      <c r="K21" s="20"/>
      <c r="L21" s="20"/>
      <c r="M21" s="20"/>
      <c r="N21" s="20"/>
    </row>
    <row r="22" spans="1:14" s="138" customFormat="1" ht="11.25" x14ac:dyDescent="0.2">
      <c r="H22" s="20"/>
      <c r="I22" s="20"/>
      <c r="J22" s="20"/>
      <c r="K22" s="20"/>
      <c r="L22" s="20"/>
      <c r="M22" s="20"/>
      <c r="N22" s="20"/>
    </row>
  </sheetData>
  <mergeCells count="7">
    <mergeCell ref="A13:I13"/>
    <mergeCell ref="M4:N4"/>
    <mergeCell ref="C4:D4"/>
    <mergeCell ref="F4:G4"/>
    <mergeCell ref="C5:D5"/>
    <mergeCell ref="F5:G5"/>
    <mergeCell ref="J4:K4"/>
  </mergeCells>
  <hyperlinks>
    <hyperlink ref="L1" location="'Tabellförteckning_List of table'!G1" display="Till innehållsförteckning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9.9978637043366805E-2"/>
  </sheetPr>
  <dimension ref="A1:N22"/>
  <sheetViews>
    <sheetView zoomScaleNormal="100" workbookViewId="0">
      <selection activeCell="A30" sqref="A30"/>
    </sheetView>
  </sheetViews>
  <sheetFormatPr defaultRowHeight="12.75" x14ac:dyDescent="0.2"/>
  <cols>
    <col min="1" max="1" width="12" style="1" customWidth="1"/>
    <col min="2" max="2" width="10.5703125" style="1" bestFit="1" customWidth="1"/>
    <col min="3" max="3" width="2.28515625" style="1" customWidth="1"/>
    <col min="4" max="4" width="7.85546875" style="1" customWidth="1"/>
    <col min="5" max="5" width="11.42578125" style="1" customWidth="1"/>
    <col min="6" max="6" width="2.28515625" style="1" customWidth="1"/>
    <col min="7" max="7" width="7.85546875" style="1" customWidth="1"/>
    <col min="8" max="8" width="1.5703125" style="131" customWidth="1"/>
    <col min="9" max="9" width="7.140625" style="131" customWidth="1"/>
    <col min="10" max="10" width="2.28515625" style="131" customWidth="1"/>
    <col min="11" max="11" width="7.140625" style="131" bestFit="1" customWidth="1"/>
    <col min="12" max="12" width="8" style="131" bestFit="1" customWidth="1"/>
    <col min="13" max="13" width="2.28515625" style="131" customWidth="1"/>
    <col min="14" max="14" width="7.140625" style="131" bestFit="1" customWidth="1"/>
    <col min="15" max="16384" width="9.140625" style="1"/>
  </cols>
  <sheetData>
    <row r="1" spans="1:14" s="144" customFormat="1" ht="14.25" x14ac:dyDescent="0.2">
      <c r="A1" s="21" t="s">
        <v>407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286" t="s">
        <v>377</v>
      </c>
      <c r="M1" s="131"/>
      <c r="N1" s="131"/>
    </row>
    <row r="2" spans="1:14" s="144" customFormat="1" x14ac:dyDescent="0.2">
      <c r="A2" s="143" t="s">
        <v>469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4" ht="13.5" thickBot="1" x14ac:dyDescent="0.25">
      <c r="A3" s="7"/>
      <c r="B3" s="7"/>
      <c r="C3" s="7"/>
      <c r="D3" s="7"/>
      <c r="E3" s="7"/>
      <c r="F3" s="7"/>
      <c r="G3" s="7"/>
    </row>
    <row r="4" spans="1:14" s="138" customFormat="1" ht="27" customHeight="1" x14ac:dyDescent="0.2">
      <c r="A4" s="97" t="s">
        <v>20</v>
      </c>
      <c r="B4" s="147" t="s">
        <v>92</v>
      </c>
      <c r="C4" s="317" t="s">
        <v>188</v>
      </c>
      <c r="D4" s="318"/>
      <c r="E4" s="147" t="s">
        <v>93</v>
      </c>
      <c r="F4" s="317" t="s">
        <v>188</v>
      </c>
      <c r="G4" s="318"/>
      <c r="H4" s="148"/>
      <c r="I4" s="147" t="s">
        <v>190</v>
      </c>
      <c r="J4" s="317" t="s">
        <v>188</v>
      </c>
      <c r="K4" s="318"/>
      <c r="L4" s="147" t="s">
        <v>191</v>
      </c>
      <c r="M4" s="317" t="s">
        <v>188</v>
      </c>
      <c r="N4" s="318"/>
    </row>
    <row r="5" spans="1:14" s="138" customFormat="1" ht="27.75" customHeight="1" thickBot="1" x14ac:dyDescent="0.25">
      <c r="A5" s="140" t="s">
        <v>45</v>
      </c>
      <c r="B5" s="136" t="s">
        <v>94</v>
      </c>
      <c r="C5" s="320" t="s">
        <v>187</v>
      </c>
      <c r="D5" s="320"/>
      <c r="E5" s="136" t="s">
        <v>95</v>
      </c>
      <c r="F5" s="320" t="s">
        <v>187</v>
      </c>
      <c r="G5" s="320"/>
      <c r="H5" s="136"/>
      <c r="I5" s="136" t="s">
        <v>192</v>
      </c>
      <c r="J5" s="136"/>
      <c r="K5" s="139" t="s">
        <v>187</v>
      </c>
      <c r="L5" s="137" t="s">
        <v>193</v>
      </c>
      <c r="M5" s="136"/>
      <c r="N5" s="139" t="s">
        <v>187</v>
      </c>
    </row>
    <row r="6" spans="1:14" s="157" customFormat="1" ht="17.25" customHeight="1" x14ac:dyDescent="0.2">
      <c r="A6" s="42" t="s">
        <v>198</v>
      </c>
      <c r="B6" s="162">
        <v>25871.886999999999</v>
      </c>
      <c r="C6" s="151" t="s">
        <v>46</v>
      </c>
      <c r="D6" s="162">
        <v>1059.0029999999999</v>
      </c>
      <c r="E6" s="162">
        <v>46353.77</v>
      </c>
      <c r="F6" s="151" t="s">
        <v>46</v>
      </c>
      <c r="G6" s="162">
        <v>13023.437</v>
      </c>
      <c r="H6" s="156" t="s">
        <v>96</v>
      </c>
      <c r="I6" s="224">
        <v>30.899000000000001</v>
      </c>
      <c r="J6" s="204" t="s">
        <v>46</v>
      </c>
      <c r="K6" s="203">
        <v>2.2080000000000002</v>
      </c>
      <c r="L6" s="203">
        <v>5.5410000000000004</v>
      </c>
      <c r="M6" s="204" t="s">
        <v>46</v>
      </c>
      <c r="N6" s="203">
        <v>1.5509999999999999</v>
      </c>
    </row>
    <row r="7" spans="1:14" s="157" customFormat="1" ht="17.25" customHeight="1" x14ac:dyDescent="0.2">
      <c r="A7" s="42" t="s">
        <v>21</v>
      </c>
      <c r="B7" s="162">
        <v>9087.7950000000001</v>
      </c>
      <c r="C7" s="151" t="s">
        <v>46</v>
      </c>
      <c r="D7" s="162">
        <v>2213.9499999999998</v>
      </c>
      <c r="E7" s="162">
        <v>79646.641000000003</v>
      </c>
      <c r="F7" s="151" t="s">
        <v>46</v>
      </c>
      <c r="G7" s="162">
        <v>16920.447</v>
      </c>
      <c r="H7" s="156" t="s">
        <v>96</v>
      </c>
      <c r="I7" s="224">
        <v>10.853999999999999</v>
      </c>
      <c r="J7" s="204" t="s">
        <v>46</v>
      </c>
      <c r="K7" s="203">
        <v>2.5059999999999998</v>
      </c>
      <c r="L7" s="203">
        <v>9.5210000000000008</v>
      </c>
      <c r="M7" s="204" t="s">
        <v>46</v>
      </c>
      <c r="N7" s="203">
        <v>2.0139999999999998</v>
      </c>
    </row>
    <row r="8" spans="1:14" s="157" customFormat="1" ht="17.25" customHeight="1" x14ac:dyDescent="0.2">
      <c r="A8" s="42" t="s">
        <v>22</v>
      </c>
      <c r="B8" s="163">
        <v>5044.6319999999996</v>
      </c>
      <c r="C8" s="151" t="s">
        <v>46</v>
      </c>
      <c r="D8" s="163">
        <v>2905.4560000000001</v>
      </c>
      <c r="E8" s="163">
        <v>83905.517999999996</v>
      </c>
      <c r="F8" s="151" t="s">
        <v>46</v>
      </c>
      <c r="G8" s="163">
        <v>26672.260999999999</v>
      </c>
      <c r="H8" s="111" t="s">
        <v>96</v>
      </c>
      <c r="I8" s="224">
        <v>6.0250000000000004</v>
      </c>
      <c r="J8" s="204" t="s">
        <v>46</v>
      </c>
      <c r="K8" s="203">
        <v>3.2890000000000001</v>
      </c>
      <c r="L8" s="203">
        <v>10.029999999999999</v>
      </c>
      <c r="M8" s="204" t="s">
        <v>46</v>
      </c>
      <c r="N8" s="203">
        <v>2.988</v>
      </c>
    </row>
    <row r="9" spans="1:14" s="157" customFormat="1" ht="17.25" customHeight="1" x14ac:dyDescent="0.2">
      <c r="A9" s="42" t="s">
        <v>23</v>
      </c>
      <c r="B9" s="163">
        <v>24835.651000000002</v>
      </c>
      <c r="C9" s="151" t="s">
        <v>46</v>
      </c>
      <c r="D9" s="163">
        <v>1973.979</v>
      </c>
      <c r="E9" s="163">
        <v>285979.70299999998</v>
      </c>
      <c r="F9" s="151" t="s">
        <v>46</v>
      </c>
      <c r="G9" s="163">
        <v>41824.451999999997</v>
      </c>
      <c r="H9" s="111" t="s">
        <v>96</v>
      </c>
      <c r="I9" s="224">
        <v>29.661000000000001</v>
      </c>
      <c r="J9" s="204" t="s">
        <v>46</v>
      </c>
      <c r="K9" s="203">
        <v>2.5169999999999999</v>
      </c>
      <c r="L9" s="203">
        <v>34.185000000000002</v>
      </c>
      <c r="M9" s="204" t="s">
        <v>46</v>
      </c>
      <c r="N9" s="203">
        <v>3.9969999999999999</v>
      </c>
    </row>
    <row r="10" spans="1:14" s="157" customFormat="1" ht="17.25" customHeight="1" x14ac:dyDescent="0.2">
      <c r="A10" s="42" t="s">
        <v>141</v>
      </c>
      <c r="B10" s="163">
        <v>7461.8209999999999</v>
      </c>
      <c r="C10" s="151" t="s">
        <v>46</v>
      </c>
      <c r="D10" s="163">
        <v>2891.9949999999999</v>
      </c>
      <c r="E10" s="163">
        <v>137356.046</v>
      </c>
      <c r="F10" s="151" t="s">
        <v>46</v>
      </c>
      <c r="G10" s="163">
        <v>27708.367999999999</v>
      </c>
      <c r="H10" s="39" t="s">
        <v>96</v>
      </c>
      <c r="I10" s="224">
        <v>8.9120000000000008</v>
      </c>
      <c r="J10" s="204" t="s">
        <v>46</v>
      </c>
      <c r="K10" s="203">
        <v>3.214</v>
      </c>
      <c r="L10" s="203">
        <v>16.419</v>
      </c>
      <c r="M10" s="204" t="s">
        <v>46</v>
      </c>
      <c r="N10" s="203">
        <v>3.218</v>
      </c>
    </row>
    <row r="11" spans="1:14" s="157" customFormat="1" ht="17.25" customHeight="1" x14ac:dyDescent="0.2">
      <c r="A11" s="42" t="s">
        <v>142</v>
      </c>
      <c r="B11" s="162">
        <v>11429.029</v>
      </c>
      <c r="C11" s="151" t="s">
        <v>46</v>
      </c>
      <c r="D11" s="162">
        <v>2341.4650000000001</v>
      </c>
      <c r="E11" s="162">
        <v>203321.86199999999</v>
      </c>
      <c r="F11" s="151" t="s">
        <v>46</v>
      </c>
      <c r="G11" s="162">
        <v>25479.206999999999</v>
      </c>
      <c r="H11" s="20" t="s">
        <v>96</v>
      </c>
      <c r="I11" s="224">
        <v>13.65</v>
      </c>
      <c r="J11" s="204" t="s">
        <v>46</v>
      </c>
      <c r="K11" s="206">
        <v>2.5990000000000002</v>
      </c>
      <c r="L11" s="206">
        <v>24.303999999999998</v>
      </c>
      <c r="M11" s="204" t="s">
        <v>46</v>
      </c>
      <c r="N11" s="206">
        <v>3.016</v>
      </c>
    </row>
    <row r="12" spans="1:14" s="168" customFormat="1" ht="17.25" customHeight="1" thickBot="1" x14ac:dyDescent="0.25">
      <c r="A12" s="164" t="s">
        <v>1</v>
      </c>
      <c r="B12" s="178">
        <v>83730.816000000006</v>
      </c>
      <c r="C12" s="166" t="s">
        <v>46</v>
      </c>
      <c r="D12" s="178">
        <v>5310.56</v>
      </c>
      <c r="E12" s="178">
        <v>836563.54</v>
      </c>
      <c r="F12" s="166" t="s">
        <v>46</v>
      </c>
      <c r="G12" s="178">
        <v>61117.258000000002</v>
      </c>
      <c r="H12" s="153" t="s">
        <v>96</v>
      </c>
      <c r="I12" s="153">
        <v>100</v>
      </c>
      <c r="J12" s="166" t="s">
        <v>46</v>
      </c>
      <c r="K12" s="153">
        <v>0</v>
      </c>
      <c r="L12" s="153">
        <v>100</v>
      </c>
      <c r="M12" s="166" t="s">
        <v>46</v>
      </c>
      <c r="N12" s="153">
        <v>0</v>
      </c>
    </row>
    <row r="13" spans="1:14" s="138" customFormat="1" ht="12" customHeight="1" x14ac:dyDescent="0.2">
      <c r="A13" s="321" t="s">
        <v>404</v>
      </c>
      <c r="B13" s="321"/>
      <c r="C13" s="321"/>
      <c r="D13" s="321"/>
      <c r="E13" s="321"/>
      <c r="F13" s="321"/>
      <c r="G13" s="321"/>
      <c r="H13" s="321"/>
      <c r="I13" s="321"/>
      <c r="J13" s="20"/>
      <c r="K13" s="20"/>
      <c r="L13" s="20"/>
      <c r="M13" s="20"/>
      <c r="N13" s="20"/>
    </row>
    <row r="14" spans="1:14" s="138" customFormat="1" ht="11.25" x14ac:dyDescent="0.2">
      <c r="A14" s="181" t="s">
        <v>206</v>
      </c>
      <c r="H14" s="20"/>
      <c r="I14" s="20"/>
      <c r="J14" s="20"/>
      <c r="K14" s="20"/>
      <c r="L14" s="20"/>
      <c r="M14" s="20"/>
      <c r="N14" s="20"/>
    </row>
    <row r="15" spans="1:14" s="138" customFormat="1" ht="11.25" x14ac:dyDescent="0.2">
      <c r="A15" s="181" t="s">
        <v>207</v>
      </c>
      <c r="H15" s="20"/>
      <c r="I15" s="20"/>
      <c r="J15" s="20"/>
      <c r="K15" s="20"/>
      <c r="L15" s="20"/>
      <c r="M15" s="20"/>
      <c r="N15" s="20"/>
    </row>
    <row r="16" spans="1:14" s="138" customFormat="1" ht="11.25" x14ac:dyDescent="0.2">
      <c r="A16" s="181" t="s">
        <v>208</v>
      </c>
      <c r="H16" s="20"/>
      <c r="I16" s="20"/>
      <c r="J16" s="20"/>
      <c r="K16" s="20"/>
      <c r="L16" s="20"/>
      <c r="M16" s="20"/>
      <c r="N16" s="20"/>
    </row>
    <row r="17" spans="1:14" s="138" customFormat="1" ht="11.25" x14ac:dyDescent="0.2">
      <c r="A17" s="181" t="s">
        <v>209</v>
      </c>
      <c r="H17" s="20"/>
      <c r="I17" s="20"/>
      <c r="J17" s="20"/>
      <c r="K17" s="20"/>
      <c r="L17" s="20"/>
      <c r="M17" s="20"/>
      <c r="N17" s="20"/>
    </row>
    <row r="18" spans="1:14" s="138" customFormat="1" ht="11.25" x14ac:dyDescent="0.2">
      <c r="A18" s="181" t="s">
        <v>210</v>
      </c>
      <c r="H18" s="20"/>
      <c r="I18" s="20"/>
      <c r="J18" s="20"/>
      <c r="K18" s="20"/>
      <c r="L18" s="20"/>
      <c r="M18" s="20"/>
      <c r="N18" s="20"/>
    </row>
    <row r="19" spans="1:14" s="138" customFormat="1" ht="11.25" x14ac:dyDescent="0.2">
      <c r="A19" s="181" t="s">
        <v>211</v>
      </c>
      <c r="H19" s="20"/>
      <c r="I19" s="20"/>
      <c r="J19" s="20"/>
      <c r="K19" s="20"/>
      <c r="L19" s="20"/>
      <c r="M19" s="20"/>
      <c r="N19" s="20"/>
    </row>
    <row r="20" spans="1:14" s="138" customFormat="1" ht="6.75" customHeight="1" x14ac:dyDescent="0.2">
      <c r="A20" s="169"/>
      <c r="B20" s="169"/>
      <c r="C20" s="169"/>
      <c r="D20" s="169"/>
      <c r="E20" s="169"/>
      <c r="F20" s="169"/>
      <c r="G20" s="169"/>
      <c r="H20" s="20"/>
      <c r="I20" s="20"/>
      <c r="J20" s="20"/>
      <c r="K20" s="20"/>
      <c r="L20" s="20"/>
      <c r="M20" s="20"/>
      <c r="N20" s="20"/>
    </row>
    <row r="21" spans="1:14" s="138" customFormat="1" ht="11.25" x14ac:dyDescent="0.2">
      <c r="H21" s="20"/>
      <c r="I21" s="20"/>
      <c r="J21" s="20"/>
      <c r="K21" s="20"/>
      <c r="L21" s="20"/>
      <c r="M21" s="20"/>
      <c r="N21" s="20"/>
    </row>
    <row r="22" spans="1:14" s="138" customFormat="1" ht="11.25" x14ac:dyDescent="0.2">
      <c r="H22" s="20"/>
      <c r="I22" s="20"/>
      <c r="J22" s="20"/>
      <c r="K22" s="20"/>
      <c r="L22" s="20"/>
      <c r="M22" s="20"/>
      <c r="N22" s="20"/>
    </row>
  </sheetData>
  <mergeCells count="7">
    <mergeCell ref="A13:I13"/>
    <mergeCell ref="M4:N4"/>
    <mergeCell ref="C4:D4"/>
    <mergeCell ref="F4:G4"/>
    <mergeCell ref="C5:D5"/>
    <mergeCell ref="F5:G5"/>
    <mergeCell ref="J4:K4"/>
  </mergeCells>
  <hyperlinks>
    <hyperlink ref="L1" location="'Tabellförteckning_List of table'!G1" display="Till innehållsförteckning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9.9978637043366805E-2"/>
  </sheetPr>
  <dimension ref="A1:N22"/>
  <sheetViews>
    <sheetView zoomScaleNormal="100" workbookViewId="0">
      <selection activeCell="E34" sqref="E34"/>
    </sheetView>
  </sheetViews>
  <sheetFormatPr defaultRowHeight="12.75" x14ac:dyDescent="0.2"/>
  <cols>
    <col min="1" max="1" width="12" style="1" customWidth="1"/>
    <col min="2" max="2" width="10.5703125" style="1" bestFit="1" customWidth="1"/>
    <col min="3" max="3" width="2.28515625" style="1" customWidth="1"/>
    <col min="4" max="4" width="7.85546875" style="1" customWidth="1"/>
    <col min="5" max="5" width="11.42578125" style="1" customWidth="1"/>
    <col min="6" max="6" width="2.28515625" style="1" customWidth="1"/>
    <col min="7" max="7" width="7.85546875" style="1" customWidth="1"/>
    <col min="8" max="8" width="1.5703125" style="131" customWidth="1"/>
    <col min="9" max="9" width="7.140625" style="131" customWidth="1"/>
    <col min="10" max="10" width="2.28515625" style="131" customWidth="1"/>
    <col min="11" max="11" width="7.140625" style="131" bestFit="1" customWidth="1"/>
    <col min="12" max="12" width="8" style="131" bestFit="1" customWidth="1"/>
    <col min="13" max="13" width="2.28515625" style="131" customWidth="1"/>
    <col min="14" max="14" width="7.140625" style="131" bestFit="1" customWidth="1"/>
    <col min="15" max="16384" width="9.140625" style="1"/>
  </cols>
  <sheetData>
    <row r="1" spans="1:14" s="144" customFormat="1" ht="14.25" x14ac:dyDescent="0.2">
      <c r="A1" s="21" t="s">
        <v>354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286" t="s">
        <v>377</v>
      </c>
      <c r="M1" s="131"/>
      <c r="N1" s="131"/>
    </row>
    <row r="2" spans="1:14" s="144" customFormat="1" x14ac:dyDescent="0.2">
      <c r="A2" s="143" t="s">
        <v>470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</row>
    <row r="3" spans="1:14" ht="13.5" thickBot="1" x14ac:dyDescent="0.25">
      <c r="A3" s="7"/>
      <c r="B3" s="7"/>
      <c r="C3" s="7"/>
      <c r="D3" s="7"/>
      <c r="E3" s="7"/>
      <c r="F3" s="7"/>
      <c r="G3" s="7"/>
    </row>
    <row r="4" spans="1:14" s="138" customFormat="1" ht="27" customHeight="1" x14ac:dyDescent="0.2">
      <c r="A4" s="97" t="s">
        <v>20</v>
      </c>
      <c r="B4" s="147" t="s">
        <v>92</v>
      </c>
      <c r="C4" s="317" t="s">
        <v>188</v>
      </c>
      <c r="D4" s="318"/>
      <c r="E4" s="147" t="s">
        <v>93</v>
      </c>
      <c r="F4" s="317" t="s">
        <v>188</v>
      </c>
      <c r="G4" s="318"/>
      <c r="H4" s="148"/>
      <c r="I4" s="147" t="s">
        <v>190</v>
      </c>
      <c r="J4" s="317" t="s">
        <v>188</v>
      </c>
      <c r="K4" s="318"/>
      <c r="L4" s="147" t="s">
        <v>191</v>
      </c>
      <c r="M4" s="317" t="s">
        <v>188</v>
      </c>
      <c r="N4" s="318"/>
    </row>
    <row r="5" spans="1:14" s="138" customFormat="1" ht="27.75" customHeight="1" thickBot="1" x14ac:dyDescent="0.25">
      <c r="A5" s="140" t="s">
        <v>45</v>
      </c>
      <c r="B5" s="136" t="s">
        <v>94</v>
      </c>
      <c r="C5" s="320" t="s">
        <v>187</v>
      </c>
      <c r="D5" s="320"/>
      <c r="E5" s="136" t="s">
        <v>95</v>
      </c>
      <c r="F5" s="320" t="s">
        <v>187</v>
      </c>
      <c r="G5" s="320"/>
      <c r="H5" s="136"/>
      <c r="I5" s="136" t="s">
        <v>192</v>
      </c>
      <c r="J5" s="136"/>
      <c r="K5" s="139" t="s">
        <v>187</v>
      </c>
      <c r="L5" s="137" t="s">
        <v>193</v>
      </c>
      <c r="M5" s="136"/>
      <c r="N5" s="139" t="s">
        <v>187</v>
      </c>
    </row>
    <row r="6" spans="1:14" s="157" customFormat="1" ht="17.25" customHeight="1" x14ac:dyDescent="0.2">
      <c r="A6" s="42" t="s">
        <v>198</v>
      </c>
      <c r="B6" s="162">
        <v>3551.7739999999999</v>
      </c>
      <c r="C6" s="151" t="s">
        <v>46</v>
      </c>
      <c r="D6" s="162">
        <v>1160.4549999999999</v>
      </c>
      <c r="E6" s="162">
        <v>19194.865000000002</v>
      </c>
      <c r="F6" s="151" t="s">
        <v>46</v>
      </c>
      <c r="G6" s="162">
        <v>11934.552</v>
      </c>
      <c r="H6" s="156" t="s">
        <v>96</v>
      </c>
      <c r="I6" s="224">
        <v>6.2050000000000001</v>
      </c>
      <c r="J6" s="204" t="s">
        <v>46</v>
      </c>
      <c r="K6" s="203">
        <v>1.97</v>
      </c>
      <c r="L6" s="203">
        <v>3.5409999999999999</v>
      </c>
      <c r="M6" s="204" t="s">
        <v>46</v>
      </c>
      <c r="N6" s="203">
        <v>2.157</v>
      </c>
    </row>
    <row r="7" spans="1:14" s="157" customFormat="1" ht="17.25" customHeight="1" x14ac:dyDescent="0.2">
      <c r="A7" s="42" t="s">
        <v>21</v>
      </c>
      <c r="B7" s="162">
        <v>3799.1689999999999</v>
      </c>
      <c r="C7" s="151" t="s">
        <v>46</v>
      </c>
      <c r="D7" s="162">
        <v>1144.8150000000001</v>
      </c>
      <c r="E7" s="162">
        <v>19471.249</v>
      </c>
      <c r="F7" s="151" t="s">
        <v>46</v>
      </c>
      <c r="G7" s="162">
        <v>3454.8359999999998</v>
      </c>
      <c r="H7" s="156" t="s">
        <v>96</v>
      </c>
      <c r="I7" s="224">
        <v>6.6369999999999996</v>
      </c>
      <c r="J7" s="204" t="s">
        <v>46</v>
      </c>
      <c r="K7" s="203">
        <v>1.944</v>
      </c>
      <c r="L7" s="203">
        <v>3.5920000000000001</v>
      </c>
      <c r="M7" s="204" t="s">
        <v>46</v>
      </c>
      <c r="N7" s="203">
        <v>0.73299999999999998</v>
      </c>
    </row>
    <row r="8" spans="1:14" s="157" customFormat="1" ht="17.25" customHeight="1" x14ac:dyDescent="0.2">
      <c r="A8" s="42" t="s">
        <v>22</v>
      </c>
      <c r="B8" s="163">
        <v>4208.3389999999999</v>
      </c>
      <c r="C8" s="151" t="s">
        <v>46</v>
      </c>
      <c r="D8" s="163">
        <v>821.10699999999997</v>
      </c>
      <c r="E8" s="163">
        <v>98979.171000000002</v>
      </c>
      <c r="F8" s="151" t="s">
        <v>46</v>
      </c>
      <c r="G8" s="163">
        <v>38567.010999999999</v>
      </c>
      <c r="H8" s="111" t="s">
        <v>96</v>
      </c>
      <c r="I8" s="224">
        <v>7.3520000000000003</v>
      </c>
      <c r="J8" s="204" t="s">
        <v>46</v>
      </c>
      <c r="K8" s="203">
        <v>1.4550000000000001</v>
      </c>
      <c r="L8" s="203">
        <v>18.257999999999999</v>
      </c>
      <c r="M8" s="204" t="s">
        <v>46</v>
      </c>
      <c r="N8" s="203">
        <v>6.0250000000000004</v>
      </c>
    </row>
    <row r="9" spans="1:14" s="157" customFormat="1" ht="17.25" customHeight="1" x14ac:dyDescent="0.2">
      <c r="A9" s="42" t="s">
        <v>23</v>
      </c>
      <c r="B9" s="163">
        <v>30933.929</v>
      </c>
      <c r="C9" s="151" t="s">
        <v>46</v>
      </c>
      <c r="D9" s="163">
        <v>2359.6469999999999</v>
      </c>
      <c r="E9" s="163">
        <v>209649.65599999999</v>
      </c>
      <c r="F9" s="151" t="s">
        <v>46</v>
      </c>
      <c r="G9" s="163">
        <v>33672.906000000003</v>
      </c>
      <c r="H9" s="111" t="s">
        <v>96</v>
      </c>
      <c r="I9" s="224">
        <v>54.042000000000002</v>
      </c>
      <c r="J9" s="204" t="s">
        <v>46</v>
      </c>
      <c r="K9" s="203">
        <v>4.08</v>
      </c>
      <c r="L9" s="203">
        <v>38.673000000000002</v>
      </c>
      <c r="M9" s="204" t="s">
        <v>46</v>
      </c>
      <c r="N9" s="203">
        <v>5.2489999999999997</v>
      </c>
    </row>
    <row r="10" spans="1:14" s="157" customFormat="1" ht="17.25" customHeight="1" x14ac:dyDescent="0.2">
      <c r="A10" s="42" t="s">
        <v>141</v>
      </c>
      <c r="B10" s="163">
        <v>6661.1180000000004</v>
      </c>
      <c r="C10" s="151" t="s">
        <v>46</v>
      </c>
      <c r="D10" s="163">
        <v>2871.511</v>
      </c>
      <c r="E10" s="163">
        <v>86103.274000000005</v>
      </c>
      <c r="F10" s="151" t="s">
        <v>46</v>
      </c>
      <c r="G10" s="163">
        <v>23590.261999999999</v>
      </c>
      <c r="H10" s="39" t="s">
        <v>96</v>
      </c>
      <c r="I10" s="224">
        <v>11.637</v>
      </c>
      <c r="J10" s="204" t="s">
        <v>46</v>
      </c>
      <c r="K10" s="203">
        <v>4.5</v>
      </c>
      <c r="L10" s="203">
        <v>15.882999999999999</v>
      </c>
      <c r="M10" s="204" t="s">
        <v>46</v>
      </c>
      <c r="N10" s="203">
        <v>4.0179999999999998</v>
      </c>
    </row>
    <row r="11" spans="1:14" s="157" customFormat="1" ht="17.25" customHeight="1" x14ac:dyDescent="0.2">
      <c r="A11" s="42" t="s">
        <v>142</v>
      </c>
      <c r="B11" s="162">
        <v>8086.5140000000001</v>
      </c>
      <c r="C11" s="151" t="s">
        <v>46</v>
      </c>
      <c r="D11" s="162">
        <v>1795.529</v>
      </c>
      <c r="E11" s="162">
        <v>108707.446</v>
      </c>
      <c r="F11" s="151" t="s">
        <v>46</v>
      </c>
      <c r="G11" s="162">
        <v>16779.218000000001</v>
      </c>
      <c r="H11" s="20" t="s">
        <v>96</v>
      </c>
      <c r="I11" s="224">
        <v>14.127000000000001</v>
      </c>
      <c r="J11" s="204" t="s">
        <v>46</v>
      </c>
      <c r="K11" s="206">
        <v>2.8809999999999998</v>
      </c>
      <c r="L11" s="206">
        <v>20.053000000000001</v>
      </c>
      <c r="M11" s="204" t="s">
        <v>46</v>
      </c>
      <c r="N11" s="206">
        <v>3.29</v>
      </c>
    </row>
    <row r="12" spans="1:14" s="168" customFormat="1" ht="17.25" customHeight="1" thickBot="1" x14ac:dyDescent="0.25">
      <c r="A12" s="164" t="s">
        <v>1</v>
      </c>
      <c r="B12" s="178">
        <v>57240.843000000001</v>
      </c>
      <c r="C12" s="166" t="s">
        <v>46</v>
      </c>
      <c r="D12" s="178">
        <v>4438.0439999999999</v>
      </c>
      <c r="E12" s="178">
        <v>542105.66200000001</v>
      </c>
      <c r="F12" s="166" t="s">
        <v>46</v>
      </c>
      <c r="G12" s="178">
        <v>59623.669000000002</v>
      </c>
      <c r="H12" s="153" t="s">
        <v>96</v>
      </c>
      <c r="I12" s="153">
        <v>100</v>
      </c>
      <c r="J12" s="166" t="s">
        <v>46</v>
      </c>
      <c r="K12" s="153">
        <v>0</v>
      </c>
      <c r="L12" s="153">
        <v>100</v>
      </c>
      <c r="M12" s="166" t="s">
        <v>46</v>
      </c>
      <c r="N12" s="153">
        <v>0</v>
      </c>
    </row>
    <row r="13" spans="1:14" s="138" customFormat="1" ht="12" customHeight="1" x14ac:dyDescent="0.2">
      <c r="A13" s="321" t="s">
        <v>404</v>
      </c>
      <c r="B13" s="321"/>
      <c r="C13" s="321"/>
      <c r="D13" s="321"/>
      <c r="E13" s="321"/>
      <c r="F13" s="321"/>
      <c r="G13" s="321"/>
      <c r="H13" s="321"/>
      <c r="I13" s="321"/>
      <c r="J13" s="20"/>
      <c r="K13" s="20"/>
      <c r="L13" s="20"/>
      <c r="M13" s="20"/>
      <c r="N13" s="20"/>
    </row>
    <row r="14" spans="1:14" s="138" customFormat="1" ht="11.25" x14ac:dyDescent="0.2">
      <c r="A14" s="181" t="s">
        <v>206</v>
      </c>
      <c r="H14" s="20"/>
      <c r="I14" s="20"/>
      <c r="J14" s="20"/>
      <c r="K14" s="20"/>
      <c r="L14" s="20"/>
      <c r="M14" s="20"/>
      <c r="N14" s="20"/>
    </row>
    <row r="15" spans="1:14" s="138" customFormat="1" ht="11.25" x14ac:dyDescent="0.2">
      <c r="A15" s="181" t="s">
        <v>207</v>
      </c>
      <c r="H15" s="20"/>
      <c r="I15" s="20"/>
      <c r="J15" s="20"/>
      <c r="K15" s="20"/>
      <c r="L15" s="20"/>
      <c r="M15" s="20"/>
      <c r="N15" s="20"/>
    </row>
    <row r="16" spans="1:14" s="138" customFormat="1" ht="11.25" x14ac:dyDescent="0.2">
      <c r="A16" s="181" t="s">
        <v>208</v>
      </c>
      <c r="H16" s="20"/>
      <c r="I16" s="20"/>
      <c r="J16" s="20"/>
      <c r="K16" s="20"/>
      <c r="L16" s="20"/>
      <c r="M16" s="20"/>
      <c r="N16" s="20"/>
    </row>
    <row r="17" spans="1:14" s="138" customFormat="1" ht="11.25" x14ac:dyDescent="0.2">
      <c r="A17" s="181" t="s">
        <v>209</v>
      </c>
      <c r="H17" s="20"/>
      <c r="I17" s="20"/>
      <c r="J17" s="20"/>
      <c r="K17" s="20"/>
      <c r="L17" s="20"/>
      <c r="M17" s="20"/>
      <c r="N17" s="20"/>
    </row>
    <row r="18" spans="1:14" s="138" customFormat="1" ht="11.25" x14ac:dyDescent="0.2">
      <c r="A18" s="181" t="s">
        <v>210</v>
      </c>
      <c r="H18" s="20"/>
      <c r="I18" s="20"/>
      <c r="J18" s="20"/>
      <c r="K18" s="20"/>
      <c r="L18" s="20"/>
      <c r="M18" s="20"/>
      <c r="N18" s="20"/>
    </row>
    <row r="19" spans="1:14" s="138" customFormat="1" ht="11.25" x14ac:dyDescent="0.2">
      <c r="A19" s="181" t="s">
        <v>211</v>
      </c>
      <c r="H19" s="20"/>
      <c r="I19" s="20"/>
      <c r="J19" s="20"/>
      <c r="K19" s="20"/>
      <c r="L19" s="20"/>
      <c r="M19" s="20"/>
      <c r="N19" s="20"/>
    </row>
    <row r="20" spans="1:14" s="138" customFormat="1" ht="6.75" customHeight="1" x14ac:dyDescent="0.2">
      <c r="A20" s="169"/>
      <c r="B20" s="169"/>
      <c r="C20" s="169"/>
      <c r="D20" s="169"/>
      <c r="E20" s="169"/>
      <c r="F20" s="169"/>
      <c r="G20" s="169"/>
      <c r="H20" s="20"/>
      <c r="I20" s="20"/>
      <c r="J20" s="20"/>
      <c r="K20" s="20"/>
      <c r="L20" s="20"/>
      <c r="M20" s="20"/>
      <c r="N20" s="20"/>
    </row>
    <row r="21" spans="1:14" s="138" customFormat="1" ht="11.25" x14ac:dyDescent="0.2">
      <c r="H21" s="20"/>
      <c r="I21" s="20"/>
      <c r="J21" s="20"/>
      <c r="K21" s="20"/>
      <c r="L21" s="20"/>
      <c r="M21" s="20"/>
      <c r="N21" s="20"/>
    </row>
    <row r="22" spans="1:14" s="138" customFormat="1" ht="11.25" x14ac:dyDescent="0.2">
      <c r="H22" s="20"/>
      <c r="I22" s="20"/>
      <c r="J22" s="20"/>
      <c r="K22" s="20"/>
      <c r="L22" s="20"/>
      <c r="M22" s="20"/>
      <c r="N22" s="20"/>
    </row>
  </sheetData>
  <mergeCells count="7">
    <mergeCell ref="A13:I13"/>
    <mergeCell ref="M4:N4"/>
    <mergeCell ref="C4:D4"/>
    <mergeCell ref="C5:D5"/>
    <mergeCell ref="F4:G4"/>
    <mergeCell ref="F5:G5"/>
    <mergeCell ref="J4:K4"/>
  </mergeCells>
  <hyperlinks>
    <hyperlink ref="L1" location="'Tabellförteckning_List of table'!G1" display="Till innehållsförteckning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7"/>
  <sheetViews>
    <sheetView workbookViewId="0">
      <selection activeCell="A50" sqref="A50"/>
    </sheetView>
  </sheetViews>
  <sheetFormatPr defaultRowHeight="12.75" x14ac:dyDescent="0.2"/>
  <cols>
    <col min="1" max="1" width="32.140625" style="1" customWidth="1"/>
    <col min="2" max="2" width="10.5703125" style="1" bestFit="1" customWidth="1"/>
    <col min="3" max="3" width="2.28515625" style="1" customWidth="1"/>
    <col min="4" max="4" width="7.85546875" style="1" customWidth="1"/>
    <col min="5" max="5" width="11.42578125" style="1" customWidth="1"/>
    <col min="6" max="6" width="2.28515625" style="1" customWidth="1"/>
    <col min="7" max="7" width="7.85546875" style="1" customWidth="1"/>
    <col min="8" max="8" width="1.5703125" style="7" customWidth="1"/>
    <col min="9" max="9" width="7.28515625" style="131" customWidth="1"/>
    <col min="10" max="10" width="2.28515625" style="7" customWidth="1"/>
    <col min="11" max="11" width="7.140625" style="7" bestFit="1" customWidth="1"/>
    <col min="12" max="12" width="8" style="7" bestFit="1" customWidth="1"/>
    <col min="13" max="13" width="2.28515625" style="7" customWidth="1"/>
    <col min="14" max="14" width="7.140625" style="7" bestFit="1" customWidth="1"/>
    <col min="15" max="16384" width="9.140625" style="1"/>
  </cols>
  <sheetData>
    <row r="1" spans="1:14" s="144" customFormat="1" ht="12.75" customHeight="1" x14ac:dyDescent="0.2">
      <c r="A1" s="21" t="s">
        <v>391</v>
      </c>
      <c r="H1" s="131"/>
      <c r="I1" s="131"/>
      <c r="J1" s="131"/>
      <c r="K1" s="131"/>
      <c r="L1" s="286" t="s">
        <v>377</v>
      </c>
      <c r="M1" s="131"/>
      <c r="N1" s="131"/>
    </row>
    <row r="2" spans="1:14" s="144" customFormat="1" x14ac:dyDescent="0.2">
      <c r="A2" s="143" t="s">
        <v>288</v>
      </c>
      <c r="H2" s="131"/>
      <c r="I2" s="131"/>
      <c r="J2" s="131"/>
      <c r="K2" s="131"/>
      <c r="L2" s="131"/>
      <c r="M2" s="131"/>
      <c r="N2" s="131"/>
    </row>
    <row r="3" spans="1:14" ht="13.5" thickBot="1" x14ac:dyDescent="0.25">
      <c r="A3" s="130"/>
    </row>
    <row r="4" spans="1:14" s="138" customFormat="1" ht="29.25" customHeight="1" x14ac:dyDescent="0.2">
      <c r="A4" s="97" t="s">
        <v>253</v>
      </c>
      <c r="B4" s="147" t="s">
        <v>92</v>
      </c>
      <c r="C4" s="317" t="s">
        <v>188</v>
      </c>
      <c r="D4" s="318"/>
      <c r="E4" s="147" t="s">
        <v>93</v>
      </c>
      <c r="F4" s="317" t="s">
        <v>188</v>
      </c>
      <c r="G4" s="318"/>
      <c r="H4" s="148"/>
      <c r="I4" s="147" t="s">
        <v>190</v>
      </c>
      <c r="J4" s="317" t="s">
        <v>188</v>
      </c>
      <c r="K4" s="318"/>
      <c r="L4" s="147" t="s">
        <v>191</v>
      </c>
      <c r="M4" s="317" t="s">
        <v>188</v>
      </c>
      <c r="N4" s="318"/>
    </row>
    <row r="5" spans="1:14" s="138" customFormat="1" ht="30" customHeight="1" thickBot="1" x14ac:dyDescent="0.25">
      <c r="A5" s="140" t="s">
        <v>252</v>
      </c>
      <c r="B5" s="136" t="s">
        <v>94</v>
      </c>
      <c r="C5" s="320" t="s">
        <v>187</v>
      </c>
      <c r="D5" s="320"/>
      <c r="E5" s="136" t="s">
        <v>95</v>
      </c>
      <c r="F5" s="320" t="s">
        <v>187</v>
      </c>
      <c r="G5" s="320"/>
      <c r="H5" s="136"/>
      <c r="I5" s="136" t="s">
        <v>192</v>
      </c>
      <c r="J5" s="136"/>
      <c r="K5" s="139" t="s">
        <v>187</v>
      </c>
      <c r="L5" s="137" t="s">
        <v>193</v>
      </c>
      <c r="M5" s="136"/>
      <c r="N5" s="139" t="s">
        <v>187</v>
      </c>
    </row>
    <row r="6" spans="1:14" s="161" customFormat="1" ht="17.25" customHeight="1" x14ac:dyDescent="0.2">
      <c r="A6" s="42" t="s">
        <v>2</v>
      </c>
      <c r="B6" s="111">
        <v>5464.3760000000002</v>
      </c>
      <c r="C6" s="151" t="s">
        <v>46</v>
      </c>
      <c r="D6" s="111">
        <v>586.72199999999998</v>
      </c>
      <c r="E6" s="111">
        <v>79218.861000000004</v>
      </c>
      <c r="F6" s="151" t="s">
        <v>46</v>
      </c>
      <c r="G6" s="111">
        <v>11845.161</v>
      </c>
      <c r="H6" s="156" t="s">
        <v>96</v>
      </c>
      <c r="I6" s="224">
        <v>6.5259999999999998</v>
      </c>
      <c r="J6" s="204" t="s">
        <v>46</v>
      </c>
      <c r="K6" s="203">
        <v>0.69599999999999995</v>
      </c>
      <c r="L6" s="203">
        <v>9.4700000000000006</v>
      </c>
      <c r="M6" s="204" t="s">
        <v>46</v>
      </c>
      <c r="N6" s="203">
        <v>1.3420000000000001</v>
      </c>
    </row>
    <row r="7" spans="1:14" s="161" customFormat="1" ht="17.25" customHeight="1" x14ac:dyDescent="0.2">
      <c r="A7" s="42" t="s">
        <v>3</v>
      </c>
      <c r="B7" s="111">
        <v>6396.6210000000001</v>
      </c>
      <c r="C7" s="151" t="s">
        <v>46</v>
      </c>
      <c r="D7" s="111">
        <v>1982.154</v>
      </c>
      <c r="E7" s="111">
        <v>52052.798999999999</v>
      </c>
      <c r="F7" s="151" t="s">
        <v>46</v>
      </c>
      <c r="G7" s="111">
        <v>10116.009</v>
      </c>
      <c r="H7" s="156" t="s">
        <v>96</v>
      </c>
      <c r="I7" s="224">
        <v>7.64</v>
      </c>
      <c r="J7" s="204" t="s">
        <v>46</v>
      </c>
      <c r="K7" s="203">
        <v>2.202</v>
      </c>
      <c r="L7" s="203">
        <v>6.2220000000000004</v>
      </c>
      <c r="M7" s="204" t="s">
        <v>46</v>
      </c>
      <c r="N7" s="203">
        <v>1.177</v>
      </c>
    </row>
    <row r="8" spans="1:14" s="161" customFormat="1" ht="17.25" customHeight="1" x14ac:dyDescent="0.2">
      <c r="A8" s="42" t="s">
        <v>4</v>
      </c>
      <c r="B8" s="111">
        <v>5025.3819999999996</v>
      </c>
      <c r="C8" s="151" t="s">
        <v>46</v>
      </c>
      <c r="D8" s="111">
        <v>1162.319</v>
      </c>
      <c r="E8" s="111">
        <v>51694.786999999997</v>
      </c>
      <c r="F8" s="151" t="s">
        <v>46</v>
      </c>
      <c r="G8" s="111">
        <v>9542.9539999999997</v>
      </c>
      <c r="H8" s="111" t="s">
        <v>96</v>
      </c>
      <c r="I8" s="224">
        <v>6.0019999999999998</v>
      </c>
      <c r="J8" s="204" t="s">
        <v>46</v>
      </c>
      <c r="K8" s="203">
        <v>1.33</v>
      </c>
      <c r="L8" s="203">
        <v>6.1790000000000003</v>
      </c>
      <c r="M8" s="204" t="s">
        <v>46</v>
      </c>
      <c r="N8" s="203">
        <v>1.1319999999999999</v>
      </c>
    </row>
    <row r="9" spans="1:14" s="161" customFormat="1" ht="17.25" customHeight="1" x14ac:dyDescent="0.2">
      <c r="A9" s="42" t="s">
        <v>5</v>
      </c>
      <c r="B9" s="111">
        <v>12394.218000000001</v>
      </c>
      <c r="C9" s="151" t="s">
        <v>46</v>
      </c>
      <c r="D9" s="111">
        <v>763.43499999999995</v>
      </c>
      <c r="E9" s="111">
        <v>100675.13</v>
      </c>
      <c r="F9" s="151" t="s">
        <v>46</v>
      </c>
      <c r="G9" s="111">
        <v>11538.701999999999</v>
      </c>
      <c r="H9" s="111" t="s">
        <v>96</v>
      </c>
      <c r="I9" s="224">
        <v>14.802</v>
      </c>
      <c r="J9" s="204" t="s">
        <v>46</v>
      </c>
      <c r="K9" s="203">
        <v>1.0309999999999999</v>
      </c>
      <c r="L9" s="203">
        <v>12.034000000000001</v>
      </c>
      <c r="M9" s="204" t="s">
        <v>46</v>
      </c>
      <c r="N9" s="203">
        <v>1.321</v>
      </c>
    </row>
    <row r="10" spans="1:14" s="161" customFormat="1" ht="17.25" customHeight="1" x14ac:dyDescent="0.2">
      <c r="A10" s="42" t="s">
        <v>6</v>
      </c>
      <c r="B10" s="111">
        <v>10357.536</v>
      </c>
      <c r="C10" s="151" t="s">
        <v>46</v>
      </c>
      <c r="D10" s="111">
        <v>1208.1469999999999</v>
      </c>
      <c r="E10" s="111">
        <v>136338.17199999999</v>
      </c>
      <c r="F10" s="151" t="s">
        <v>46</v>
      </c>
      <c r="G10" s="111">
        <v>31006.647000000001</v>
      </c>
      <c r="H10" s="39" t="s">
        <v>96</v>
      </c>
      <c r="I10" s="224">
        <v>12.37</v>
      </c>
      <c r="J10" s="204" t="s">
        <v>46</v>
      </c>
      <c r="K10" s="203">
        <v>1.41</v>
      </c>
      <c r="L10" s="203">
        <v>16.297000000000001</v>
      </c>
      <c r="M10" s="204" t="s">
        <v>46</v>
      </c>
      <c r="N10" s="203">
        <v>3.1709999999999998</v>
      </c>
    </row>
    <row r="11" spans="1:14" s="161" customFormat="1" ht="17.25" customHeight="1" x14ac:dyDescent="0.2">
      <c r="A11" s="42" t="s">
        <v>7</v>
      </c>
      <c r="B11" s="111">
        <v>2126.3200000000002</v>
      </c>
      <c r="C11" s="151" t="s">
        <v>46</v>
      </c>
      <c r="D11" s="111">
        <v>361.40600000000001</v>
      </c>
      <c r="E11" s="111">
        <v>38629.508999999998</v>
      </c>
      <c r="F11" s="151" t="s">
        <v>46</v>
      </c>
      <c r="G11" s="111">
        <v>7246.8980000000001</v>
      </c>
      <c r="H11" s="39" t="s">
        <v>96</v>
      </c>
      <c r="I11" s="224">
        <v>2.5390000000000001</v>
      </c>
      <c r="J11" s="204" t="s">
        <v>46</v>
      </c>
      <c r="K11" s="203">
        <v>0.40899999999999997</v>
      </c>
      <c r="L11" s="203">
        <v>4.6180000000000003</v>
      </c>
      <c r="M11" s="204" t="s">
        <v>46</v>
      </c>
      <c r="N11" s="203">
        <v>0.86799999999999999</v>
      </c>
    </row>
    <row r="12" spans="1:14" s="161" customFormat="1" ht="17.25" customHeight="1" x14ac:dyDescent="0.2">
      <c r="A12" s="42" t="s">
        <v>8</v>
      </c>
      <c r="B12" s="111">
        <v>3639.413</v>
      </c>
      <c r="C12" s="151" t="s">
        <v>46</v>
      </c>
      <c r="D12" s="111">
        <v>499.05599999999998</v>
      </c>
      <c r="E12" s="111">
        <v>62814.298000000003</v>
      </c>
      <c r="F12" s="151" t="s">
        <v>46</v>
      </c>
      <c r="G12" s="111">
        <v>14643.874</v>
      </c>
      <c r="H12" s="39" t="s">
        <v>96</v>
      </c>
      <c r="I12" s="224">
        <v>4.3470000000000004</v>
      </c>
      <c r="J12" s="204" t="s">
        <v>46</v>
      </c>
      <c r="K12" s="203">
        <v>0.58499999999999996</v>
      </c>
      <c r="L12" s="203">
        <v>7.5090000000000003</v>
      </c>
      <c r="M12" s="204" t="s">
        <v>46</v>
      </c>
      <c r="N12" s="203">
        <v>1.8839999999999999</v>
      </c>
    </row>
    <row r="13" spans="1:14" s="161" customFormat="1" ht="17.25" customHeight="1" x14ac:dyDescent="0.2">
      <c r="A13" s="42" t="s">
        <v>9</v>
      </c>
      <c r="B13" s="111">
        <v>10259.663</v>
      </c>
      <c r="C13" s="151" t="s">
        <v>46</v>
      </c>
      <c r="D13" s="111">
        <v>592.00300000000004</v>
      </c>
      <c r="E13" s="111">
        <v>68404.724000000002</v>
      </c>
      <c r="F13" s="151" t="s">
        <v>46</v>
      </c>
      <c r="G13" s="111">
        <v>7907.9610000000002</v>
      </c>
      <c r="H13" s="39" t="s">
        <v>96</v>
      </c>
      <c r="I13" s="224">
        <v>12.253</v>
      </c>
      <c r="J13" s="204" t="s">
        <v>46</v>
      </c>
      <c r="K13" s="203">
        <v>0.86199999999999999</v>
      </c>
      <c r="L13" s="203">
        <v>8.1769999999999996</v>
      </c>
      <c r="M13" s="204" t="s">
        <v>46</v>
      </c>
      <c r="N13" s="203">
        <v>0.98499999999999999</v>
      </c>
    </row>
    <row r="14" spans="1:14" s="161" customFormat="1" ht="17.25" customHeight="1" x14ac:dyDescent="0.2">
      <c r="A14" s="42" t="s">
        <v>10</v>
      </c>
      <c r="B14" s="111">
        <v>4627.6180000000004</v>
      </c>
      <c r="C14" s="151" t="s">
        <v>46</v>
      </c>
      <c r="D14" s="111">
        <v>1585.538</v>
      </c>
      <c r="E14" s="111">
        <v>47522.235999999997</v>
      </c>
      <c r="F14" s="151" t="s">
        <v>46</v>
      </c>
      <c r="G14" s="111">
        <v>5769.9620000000004</v>
      </c>
      <c r="H14" s="39" t="s">
        <v>96</v>
      </c>
      <c r="I14" s="224">
        <v>5.5270000000000001</v>
      </c>
      <c r="J14" s="204" t="s">
        <v>46</v>
      </c>
      <c r="K14" s="203">
        <v>1.7290000000000001</v>
      </c>
      <c r="L14" s="203">
        <v>5.681</v>
      </c>
      <c r="M14" s="204" t="s">
        <v>46</v>
      </c>
      <c r="N14" s="203">
        <v>0.70199999999999996</v>
      </c>
    </row>
    <row r="15" spans="1:14" s="161" customFormat="1" ht="17.25" customHeight="1" x14ac:dyDescent="0.2">
      <c r="A15" s="42" t="s">
        <v>11</v>
      </c>
      <c r="B15" s="111">
        <v>1339.57</v>
      </c>
      <c r="C15" s="151" t="s">
        <v>46</v>
      </c>
      <c r="D15" s="111">
        <v>258.84100000000001</v>
      </c>
      <c r="E15" s="111">
        <v>24811.302</v>
      </c>
      <c r="F15" s="151" t="s">
        <v>46</v>
      </c>
      <c r="G15" s="111">
        <v>8338.8410000000003</v>
      </c>
      <c r="H15" s="39" t="s">
        <v>96</v>
      </c>
      <c r="I15" s="224">
        <v>1.6</v>
      </c>
      <c r="J15" s="204" t="s">
        <v>46</v>
      </c>
      <c r="K15" s="203">
        <v>0.30599999999999999</v>
      </c>
      <c r="L15" s="203">
        <v>2.9660000000000002</v>
      </c>
      <c r="M15" s="204" t="s">
        <v>46</v>
      </c>
      <c r="N15" s="203">
        <v>0.97299999999999998</v>
      </c>
    </row>
    <row r="16" spans="1:14" s="161" customFormat="1" ht="17.25" customHeight="1" x14ac:dyDescent="0.2">
      <c r="A16" s="42" t="s">
        <v>12</v>
      </c>
      <c r="B16" s="111">
        <v>157.74799999999999</v>
      </c>
      <c r="C16" s="151" t="s">
        <v>46</v>
      </c>
      <c r="D16" s="111">
        <v>5.5949999999999998</v>
      </c>
      <c r="E16" s="111">
        <v>821.21199999999999</v>
      </c>
      <c r="F16" s="151" t="s">
        <v>46</v>
      </c>
      <c r="G16" s="111">
        <v>60.216000000000001</v>
      </c>
      <c r="H16" s="39" t="s">
        <v>96</v>
      </c>
      <c r="I16" s="224">
        <v>0.188</v>
      </c>
      <c r="J16" s="204" t="s">
        <v>46</v>
      </c>
      <c r="K16" s="203">
        <v>1.4E-2</v>
      </c>
      <c r="L16" s="203">
        <v>9.8000000000000004E-2</v>
      </c>
      <c r="M16" s="204" t="s">
        <v>46</v>
      </c>
      <c r="N16" s="203">
        <v>1.0999999999999999E-2</v>
      </c>
    </row>
    <row r="17" spans="1:14" s="161" customFormat="1" ht="17.25" customHeight="1" x14ac:dyDescent="0.2">
      <c r="A17" s="42" t="s">
        <v>259</v>
      </c>
      <c r="B17" s="111">
        <v>4022.134</v>
      </c>
      <c r="C17" s="151" t="s">
        <v>46</v>
      </c>
      <c r="D17" s="111">
        <v>1269.3430000000001</v>
      </c>
      <c r="E17" s="111">
        <v>60039.322</v>
      </c>
      <c r="F17" s="151" t="s">
        <v>46</v>
      </c>
      <c r="G17" s="111">
        <v>9572.0059999999994</v>
      </c>
      <c r="H17" s="39" t="s">
        <v>96</v>
      </c>
      <c r="I17" s="224">
        <v>4.8040000000000003</v>
      </c>
      <c r="J17" s="204" t="s">
        <v>46</v>
      </c>
      <c r="K17" s="203">
        <v>1.373</v>
      </c>
      <c r="L17" s="203">
        <v>7.1769999999999996</v>
      </c>
      <c r="M17" s="204" t="s">
        <v>46</v>
      </c>
      <c r="N17" s="203">
        <v>1.113</v>
      </c>
    </row>
    <row r="18" spans="1:14" s="161" customFormat="1" ht="17.25" customHeight="1" x14ac:dyDescent="0.2">
      <c r="A18" s="42" t="s">
        <v>14</v>
      </c>
      <c r="B18" s="111">
        <v>4770.375</v>
      </c>
      <c r="C18" s="151" t="s">
        <v>46</v>
      </c>
      <c r="D18" s="111">
        <v>1409.6610000000001</v>
      </c>
      <c r="E18" s="111">
        <v>15266.941000000001</v>
      </c>
      <c r="F18" s="151" t="s">
        <v>46</v>
      </c>
      <c r="G18" s="111">
        <v>3022.598</v>
      </c>
      <c r="H18" s="39" t="s">
        <v>96</v>
      </c>
      <c r="I18" s="224">
        <v>5.6970000000000001</v>
      </c>
      <c r="J18" s="204" t="s">
        <v>46</v>
      </c>
      <c r="K18" s="203">
        <v>1.6240000000000001</v>
      </c>
      <c r="L18" s="203">
        <v>1.825</v>
      </c>
      <c r="M18" s="204" t="s">
        <v>46</v>
      </c>
      <c r="N18" s="203">
        <v>0.38100000000000001</v>
      </c>
    </row>
    <row r="19" spans="1:14" s="161" customFormat="1" ht="17.25" customHeight="1" x14ac:dyDescent="0.2">
      <c r="A19" s="42" t="s">
        <v>15</v>
      </c>
      <c r="B19" s="111">
        <v>12414.429</v>
      </c>
      <c r="C19" s="151" t="s">
        <v>46</v>
      </c>
      <c r="D19" s="111">
        <v>1451.0540000000001</v>
      </c>
      <c r="E19" s="111">
        <v>94723.032000000007</v>
      </c>
      <c r="F19" s="151" t="s">
        <v>46</v>
      </c>
      <c r="G19" s="111">
        <v>16061.191000000001</v>
      </c>
      <c r="H19" s="39" t="s">
        <v>96</v>
      </c>
      <c r="I19" s="224">
        <v>14.827</v>
      </c>
      <c r="J19" s="204" t="s">
        <v>46</v>
      </c>
      <c r="K19" s="203">
        <v>1.468</v>
      </c>
      <c r="L19" s="203">
        <v>11.323</v>
      </c>
      <c r="M19" s="204" t="s">
        <v>46</v>
      </c>
      <c r="N19" s="203">
        <v>1.7110000000000001</v>
      </c>
    </row>
    <row r="20" spans="1:14" s="161" customFormat="1" ht="17.25" customHeight="1" x14ac:dyDescent="0.2">
      <c r="A20" s="42" t="s">
        <v>16</v>
      </c>
      <c r="B20" s="111">
        <v>735.41200000000003</v>
      </c>
      <c r="C20" s="151" t="s">
        <v>46</v>
      </c>
      <c r="D20" s="111">
        <v>0</v>
      </c>
      <c r="E20" s="111">
        <v>3551.2150000000001</v>
      </c>
      <c r="F20" s="151" t="s">
        <v>46</v>
      </c>
      <c r="G20" s="111">
        <v>0</v>
      </c>
      <c r="H20" s="39" t="s">
        <v>96</v>
      </c>
      <c r="I20" s="224">
        <v>0.878</v>
      </c>
      <c r="J20" s="204" t="s">
        <v>46</v>
      </c>
      <c r="K20" s="203">
        <v>5.6000000000000001E-2</v>
      </c>
      <c r="L20" s="203">
        <v>0.42499999999999999</v>
      </c>
      <c r="M20" s="204" t="s">
        <v>46</v>
      </c>
      <c r="N20" s="203">
        <v>3.6999999999999998E-2</v>
      </c>
    </row>
    <row r="21" spans="1:14" s="138" customFormat="1" ht="17.25" customHeight="1" thickBot="1" x14ac:dyDescent="0.25">
      <c r="A21" s="152" t="s">
        <v>1</v>
      </c>
      <c r="B21" s="153">
        <v>83730.816000000006</v>
      </c>
      <c r="C21" s="154" t="s">
        <v>46</v>
      </c>
      <c r="D21" s="153">
        <v>5310.56</v>
      </c>
      <c r="E21" s="153">
        <v>836563.54</v>
      </c>
      <c r="F21" s="154" t="s">
        <v>46</v>
      </c>
      <c r="G21" s="153">
        <v>61117.258000000002</v>
      </c>
      <c r="H21" s="153" t="s">
        <v>96</v>
      </c>
      <c r="I21" s="153">
        <v>100</v>
      </c>
      <c r="J21" s="166" t="s">
        <v>46</v>
      </c>
      <c r="K21" s="153">
        <v>0</v>
      </c>
      <c r="L21" s="153">
        <v>100</v>
      </c>
      <c r="M21" s="154" t="s">
        <v>46</v>
      </c>
      <c r="N21" s="153">
        <v>0</v>
      </c>
    </row>
    <row r="22" spans="1:14" s="138" customFormat="1" ht="7.5" customHeight="1" x14ac:dyDescent="0.2">
      <c r="A22" s="169"/>
      <c r="B22" s="169"/>
      <c r="C22" s="169"/>
      <c r="D22" s="169"/>
      <c r="E22" s="169"/>
      <c r="F22" s="169"/>
      <c r="G22" s="169"/>
      <c r="H22" s="20"/>
      <c r="I22" s="20"/>
      <c r="J22" s="20"/>
      <c r="K22" s="20"/>
      <c r="L22" s="20"/>
      <c r="M22" s="20"/>
      <c r="N22" s="20"/>
    </row>
    <row r="23" spans="1:14" s="138" customFormat="1" ht="11.25" x14ac:dyDescent="0.2">
      <c r="H23" s="20"/>
      <c r="I23" s="20"/>
      <c r="J23" s="20"/>
      <c r="K23" s="20"/>
      <c r="L23" s="20"/>
      <c r="M23" s="20"/>
      <c r="N23" s="20"/>
    </row>
    <row r="24" spans="1:14" s="138" customFormat="1" ht="11.25" x14ac:dyDescent="0.2">
      <c r="H24" s="20"/>
      <c r="I24" s="20"/>
      <c r="J24" s="20"/>
      <c r="K24" s="20"/>
      <c r="L24" s="20"/>
      <c r="M24" s="20"/>
      <c r="N24" s="20"/>
    </row>
    <row r="25" spans="1:14" s="138" customFormat="1" ht="11.25" x14ac:dyDescent="0.2">
      <c r="H25" s="20"/>
      <c r="I25" s="20"/>
      <c r="J25" s="20"/>
      <c r="K25" s="20"/>
      <c r="L25" s="20"/>
      <c r="M25" s="20"/>
      <c r="N25" s="20"/>
    </row>
    <row r="26" spans="1:14" s="138" customFormat="1" ht="11.25" x14ac:dyDescent="0.2">
      <c r="H26" s="20"/>
      <c r="I26" s="20"/>
      <c r="J26" s="20"/>
      <c r="K26" s="20"/>
      <c r="L26" s="20"/>
      <c r="M26" s="20"/>
      <c r="N26" s="20"/>
    </row>
    <row r="27" spans="1:14" x14ac:dyDescent="0.2">
      <c r="B27" s="304"/>
      <c r="C27" s="304"/>
      <c r="D27" s="304"/>
      <c r="E27" s="304"/>
      <c r="F27" s="304"/>
      <c r="G27" s="304"/>
      <c r="H27" s="304"/>
      <c r="I27" s="304"/>
      <c r="J27" s="304"/>
      <c r="K27" s="304"/>
      <c r="L27" s="304"/>
      <c r="M27" s="304"/>
      <c r="N27" s="304"/>
    </row>
  </sheetData>
  <mergeCells count="6">
    <mergeCell ref="M4:N4"/>
    <mergeCell ref="C4:D4"/>
    <mergeCell ref="F4:G4"/>
    <mergeCell ref="C5:D5"/>
    <mergeCell ref="F5:G5"/>
    <mergeCell ref="J4:K4"/>
  </mergeCells>
  <hyperlinks>
    <hyperlink ref="L1" location="'Tabellförteckning_List of table'!G1" display="Till innehållsförteckning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24"/>
  <sheetViews>
    <sheetView workbookViewId="0">
      <selection activeCell="A48" sqref="A48"/>
    </sheetView>
  </sheetViews>
  <sheetFormatPr defaultRowHeight="12.75" x14ac:dyDescent="0.2"/>
  <cols>
    <col min="1" max="1" width="32.140625" style="130" customWidth="1"/>
    <col min="2" max="2" width="10.5703125" style="130" bestFit="1" customWidth="1"/>
    <col min="3" max="3" width="2.28515625" style="130" customWidth="1"/>
    <col min="4" max="4" width="7.85546875" style="130" customWidth="1"/>
    <col min="5" max="5" width="11.42578125" style="130" customWidth="1"/>
    <col min="6" max="6" width="2.28515625" style="130" customWidth="1"/>
    <col min="7" max="7" width="7.85546875" style="130" customWidth="1"/>
    <col min="8" max="8" width="1.5703125" style="131" customWidth="1"/>
    <col min="9" max="9" width="6.28515625" style="131" bestFit="1" customWidth="1"/>
    <col min="10" max="10" width="2.28515625" style="131" customWidth="1"/>
    <col min="11" max="11" width="7.140625" style="131" bestFit="1" customWidth="1"/>
    <col min="12" max="12" width="8" style="131" bestFit="1" customWidth="1"/>
    <col min="13" max="13" width="2.28515625" style="131" customWidth="1"/>
    <col min="14" max="14" width="7.140625" style="131" bestFit="1" customWidth="1"/>
    <col min="15" max="16384" width="9.140625" style="130"/>
  </cols>
  <sheetData>
    <row r="1" spans="1:14" s="144" customFormat="1" ht="12.75" customHeight="1" x14ac:dyDescent="0.2">
      <c r="A1" s="21" t="s">
        <v>289</v>
      </c>
      <c r="H1" s="131"/>
      <c r="I1" s="131"/>
      <c r="J1" s="131"/>
      <c r="K1" s="131"/>
      <c r="L1" s="286" t="s">
        <v>377</v>
      </c>
      <c r="M1" s="131"/>
      <c r="N1" s="131"/>
    </row>
    <row r="2" spans="1:14" s="144" customFormat="1" x14ac:dyDescent="0.2">
      <c r="A2" s="143" t="s">
        <v>290</v>
      </c>
      <c r="H2" s="131"/>
      <c r="I2" s="131"/>
      <c r="J2" s="131"/>
      <c r="K2" s="131"/>
      <c r="L2" s="131"/>
      <c r="M2" s="131"/>
      <c r="N2" s="131"/>
    </row>
    <row r="3" spans="1:14" ht="13.5" thickBot="1" x14ac:dyDescent="0.25"/>
    <row r="4" spans="1:14" s="138" customFormat="1" ht="29.25" customHeight="1" x14ac:dyDescent="0.2">
      <c r="A4" s="97" t="s">
        <v>471</v>
      </c>
      <c r="B4" s="191" t="s">
        <v>92</v>
      </c>
      <c r="C4" s="317" t="s">
        <v>188</v>
      </c>
      <c r="D4" s="318"/>
      <c r="E4" s="191" t="s">
        <v>93</v>
      </c>
      <c r="F4" s="317" t="s">
        <v>188</v>
      </c>
      <c r="G4" s="318"/>
      <c r="H4" s="189"/>
      <c r="I4" s="191" t="s">
        <v>190</v>
      </c>
      <c r="J4" s="317" t="s">
        <v>188</v>
      </c>
      <c r="K4" s="318"/>
      <c r="L4" s="191" t="s">
        <v>191</v>
      </c>
      <c r="M4" s="317" t="s">
        <v>188</v>
      </c>
      <c r="N4" s="318"/>
    </row>
    <row r="5" spans="1:14" s="138" customFormat="1" ht="30" customHeight="1" thickBot="1" x14ac:dyDescent="0.25">
      <c r="A5" s="140" t="s">
        <v>472</v>
      </c>
      <c r="B5" s="190" t="s">
        <v>94</v>
      </c>
      <c r="C5" s="320" t="s">
        <v>187</v>
      </c>
      <c r="D5" s="320"/>
      <c r="E5" s="190" t="s">
        <v>95</v>
      </c>
      <c r="F5" s="320" t="s">
        <v>187</v>
      </c>
      <c r="G5" s="320"/>
      <c r="H5" s="190"/>
      <c r="I5" s="190" t="s">
        <v>192</v>
      </c>
      <c r="J5" s="190"/>
      <c r="K5" s="139" t="s">
        <v>187</v>
      </c>
      <c r="L5" s="190" t="s">
        <v>193</v>
      </c>
      <c r="M5" s="190"/>
      <c r="N5" s="139" t="s">
        <v>187</v>
      </c>
    </row>
    <row r="6" spans="1:14" s="161" customFormat="1" ht="17.25" customHeight="1" x14ac:dyDescent="0.2">
      <c r="A6" s="42" t="s">
        <v>2</v>
      </c>
      <c r="B6" s="111">
        <v>6933.8819999999996</v>
      </c>
      <c r="C6" s="151" t="s">
        <v>46</v>
      </c>
      <c r="D6" s="111">
        <v>703.399</v>
      </c>
      <c r="E6" s="111">
        <v>27164.974999999999</v>
      </c>
      <c r="F6" s="151" t="s">
        <v>46</v>
      </c>
      <c r="G6" s="111">
        <v>6183.0540000000001</v>
      </c>
      <c r="H6" s="156" t="s">
        <v>96</v>
      </c>
      <c r="I6" s="224">
        <v>12.114000000000001</v>
      </c>
      <c r="J6" s="204" t="s">
        <v>46</v>
      </c>
      <c r="K6" s="203">
        <v>1.351</v>
      </c>
      <c r="L6" s="203">
        <v>5.0110000000000001</v>
      </c>
      <c r="M6" s="204" t="s">
        <v>46</v>
      </c>
      <c r="N6" s="203">
        <v>1.1879999999999999</v>
      </c>
    </row>
    <row r="7" spans="1:14" s="161" customFormat="1" ht="17.25" customHeight="1" x14ac:dyDescent="0.2">
      <c r="A7" s="42" t="s">
        <v>3</v>
      </c>
      <c r="B7" s="111">
        <v>4568.6440000000002</v>
      </c>
      <c r="C7" s="151" t="s">
        <v>46</v>
      </c>
      <c r="D7" s="111">
        <v>1437.576</v>
      </c>
      <c r="E7" s="111">
        <v>30576.173999999999</v>
      </c>
      <c r="F7" s="151" t="s">
        <v>46</v>
      </c>
      <c r="G7" s="111">
        <v>12268.553</v>
      </c>
      <c r="H7" s="156" t="s">
        <v>96</v>
      </c>
      <c r="I7" s="224">
        <v>7.9809999999999999</v>
      </c>
      <c r="J7" s="204" t="s">
        <v>46</v>
      </c>
      <c r="K7" s="203">
        <v>2.3180000000000001</v>
      </c>
      <c r="L7" s="203">
        <v>5.64</v>
      </c>
      <c r="M7" s="204" t="s">
        <v>46</v>
      </c>
      <c r="N7" s="203">
        <v>2.14</v>
      </c>
    </row>
    <row r="8" spans="1:14" s="161" customFormat="1" ht="17.25" customHeight="1" x14ac:dyDescent="0.2">
      <c r="A8" s="42" t="s">
        <v>4</v>
      </c>
      <c r="B8" s="111">
        <v>6598.6</v>
      </c>
      <c r="C8" s="151" t="s">
        <v>46</v>
      </c>
      <c r="D8" s="111">
        <v>498.59899999999999</v>
      </c>
      <c r="E8" s="111">
        <v>44004.862999999998</v>
      </c>
      <c r="F8" s="151" t="s">
        <v>46</v>
      </c>
      <c r="G8" s="111">
        <v>15786.983</v>
      </c>
      <c r="H8" s="111" t="s">
        <v>96</v>
      </c>
      <c r="I8" s="224">
        <v>11.528</v>
      </c>
      <c r="J8" s="204" t="s">
        <v>46</v>
      </c>
      <c r="K8" s="203">
        <v>1.1399999999999999</v>
      </c>
      <c r="L8" s="203">
        <v>8.1170000000000009</v>
      </c>
      <c r="M8" s="204" t="s">
        <v>46</v>
      </c>
      <c r="N8" s="203">
        <v>2.5619999999999998</v>
      </c>
    </row>
    <row r="9" spans="1:14" s="161" customFormat="1" ht="17.25" customHeight="1" x14ac:dyDescent="0.2">
      <c r="A9" s="42" t="s">
        <v>5</v>
      </c>
      <c r="B9" s="111">
        <v>3533.8980000000001</v>
      </c>
      <c r="C9" s="151" t="s">
        <v>46</v>
      </c>
      <c r="D9" s="111">
        <v>636.99400000000003</v>
      </c>
      <c r="E9" s="111">
        <v>82300.596000000005</v>
      </c>
      <c r="F9" s="151" t="s">
        <v>46</v>
      </c>
      <c r="G9" s="111">
        <v>13601.291999999999</v>
      </c>
      <c r="H9" s="111" t="s">
        <v>96</v>
      </c>
      <c r="I9" s="224">
        <v>6.1740000000000004</v>
      </c>
      <c r="J9" s="204" t="s">
        <v>46</v>
      </c>
      <c r="K9" s="203">
        <v>1.1040000000000001</v>
      </c>
      <c r="L9" s="203">
        <v>15.182</v>
      </c>
      <c r="M9" s="204" t="s">
        <v>46</v>
      </c>
      <c r="N9" s="203">
        <v>1.877</v>
      </c>
    </row>
    <row r="10" spans="1:14" s="161" customFormat="1" ht="17.25" customHeight="1" x14ac:dyDescent="0.2">
      <c r="A10" s="42" t="s">
        <v>6</v>
      </c>
      <c r="B10" s="111">
        <v>5698.6390000000001</v>
      </c>
      <c r="C10" s="151" t="s">
        <v>46</v>
      </c>
      <c r="D10" s="111">
        <v>1973.7829999999999</v>
      </c>
      <c r="E10" s="111">
        <v>62697.563999999998</v>
      </c>
      <c r="F10" s="151" t="s">
        <v>46</v>
      </c>
      <c r="G10" s="111">
        <v>10971.716</v>
      </c>
      <c r="H10" s="39" t="s">
        <v>96</v>
      </c>
      <c r="I10" s="224">
        <v>9.9559999999999995</v>
      </c>
      <c r="J10" s="204" t="s">
        <v>46</v>
      </c>
      <c r="K10" s="203">
        <v>3.153</v>
      </c>
      <c r="L10" s="203">
        <v>11.566000000000001</v>
      </c>
      <c r="M10" s="204" t="s">
        <v>46</v>
      </c>
      <c r="N10" s="203">
        <v>1.5169999999999999</v>
      </c>
    </row>
    <row r="11" spans="1:14" s="161" customFormat="1" ht="17.25" customHeight="1" x14ac:dyDescent="0.2">
      <c r="A11" s="42" t="s">
        <v>7</v>
      </c>
      <c r="B11" s="111">
        <v>983.60599999999999</v>
      </c>
      <c r="C11" s="151" t="s">
        <v>46</v>
      </c>
      <c r="D11" s="111">
        <v>199.70099999999999</v>
      </c>
      <c r="E11" s="111">
        <v>28231.241000000002</v>
      </c>
      <c r="F11" s="151" t="s">
        <v>46</v>
      </c>
      <c r="G11" s="111">
        <v>4854.8379999999997</v>
      </c>
      <c r="H11" s="39" t="s">
        <v>96</v>
      </c>
      <c r="I11" s="224">
        <v>1.718</v>
      </c>
      <c r="J11" s="204" t="s">
        <v>46</v>
      </c>
      <c r="K11" s="203">
        <v>0.35099999999999998</v>
      </c>
      <c r="L11" s="203">
        <v>5.2080000000000002</v>
      </c>
      <c r="M11" s="204" t="s">
        <v>46</v>
      </c>
      <c r="N11" s="203">
        <v>0.83899999999999997</v>
      </c>
    </row>
    <row r="12" spans="1:14" s="161" customFormat="1" ht="17.25" customHeight="1" x14ac:dyDescent="0.2">
      <c r="A12" s="42" t="s">
        <v>8</v>
      </c>
      <c r="B12" s="111">
        <v>1867.107</v>
      </c>
      <c r="C12" s="151" t="s">
        <v>46</v>
      </c>
      <c r="D12" s="111">
        <v>439.80900000000003</v>
      </c>
      <c r="E12" s="111">
        <v>28789.472000000002</v>
      </c>
      <c r="F12" s="151" t="s">
        <v>46</v>
      </c>
      <c r="G12" s="111">
        <v>6614.2430000000004</v>
      </c>
      <c r="H12" s="39" t="s">
        <v>96</v>
      </c>
      <c r="I12" s="224">
        <v>3.262</v>
      </c>
      <c r="J12" s="204" t="s">
        <v>46</v>
      </c>
      <c r="K12" s="203">
        <v>0.749</v>
      </c>
      <c r="L12" s="203">
        <v>5.3109999999999999</v>
      </c>
      <c r="M12" s="204" t="s">
        <v>46</v>
      </c>
      <c r="N12" s="203">
        <v>1.052</v>
      </c>
    </row>
    <row r="13" spans="1:14" s="161" customFormat="1" ht="17.25" customHeight="1" x14ac:dyDescent="0.2">
      <c r="A13" s="42" t="s">
        <v>9</v>
      </c>
      <c r="B13" s="111">
        <v>3103.4650000000001</v>
      </c>
      <c r="C13" s="151" t="s">
        <v>46</v>
      </c>
      <c r="D13" s="111">
        <v>561.678</v>
      </c>
      <c r="E13" s="111">
        <v>28682.208999999999</v>
      </c>
      <c r="F13" s="151" t="s">
        <v>46</v>
      </c>
      <c r="G13" s="111">
        <v>6844.5029999999997</v>
      </c>
      <c r="H13" s="39" t="s">
        <v>96</v>
      </c>
      <c r="I13" s="224">
        <v>5.4219999999999997</v>
      </c>
      <c r="J13" s="204" t="s">
        <v>46</v>
      </c>
      <c r="K13" s="203">
        <v>1.0149999999999999</v>
      </c>
      <c r="L13" s="203">
        <v>5.2910000000000004</v>
      </c>
      <c r="M13" s="204" t="s">
        <v>46</v>
      </c>
      <c r="N13" s="203">
        <v>1.1890000000000001</v>
      </c>
    </row>
    <row r="14" spans="1:14" s="161" customFormat="1" ht="17.25" customHeight="1" x14ac:dyDescent="0.2">
      <c r="A14" s="42" t="s">
        <v>10</v>
      </c>
      <c r="B14" s="111">
        <v>2541.5149999999999</v>
      </c>
      <c r="C14" s="151" t="s">
        <v>46</v>
      </c>
      <c r="D14" s="111">
        <v>647.55799999999999</v>
      </c>
      <c r="E14" s="111">
        <v>62634.39</v>
      </c>
      <c r="F14" s="151" t="s">
        <v>46</v>
      </c>
      <c r="G14" s="111">
        <v>17266.493999999999</v>
      </c>
      <c r="H14" s="39" t="s">
        <v>96</v>
      </c>
      <c r="I14" s="224">
        <v>4.4400000000000004</v>
      </c>
      <c r="J14" s="204" t="s">
        <v>46</v>
      </c>
      <c r="K14" s="203">
        <v>1.0649999999999999</v>
      </c>
      <c r="L14" s="203">
        <v>11.554</v>
      </c>
      <c r="M14" s="204" t="s">
        <v>46</v>
      </c>
      <c r="N14" s="203">
        <v>2.6779999999999999</v>
      </c>
    </row>
    <row r="15" spans="1:14" s="161" customFormat="1" ht="17.25" customHeight="1" x14ac:dyDescent="0.2">
      <c r="A15" s="42" t="s">
        <v>11</v>
      </c>
      <c r="B15" s="111">
        <v>14149.870999999999</v>
      </c>
      <c r="C15" s="151" t="s">
        <v>46</v>
      </c>
      <c r="D15" s="111">
        <v>1160.944</v>
      </c>
      <c r="E15" s="111">
        <v>52137.194000000003</v>
      </c>
      <c r="F15" s="151" t="s">
        <v>46</v>
      </c>
      <c r="G15" s="111">
        <v>8298.8109999999997</v>
      </c>
      <c r="H15" s="39" t="s">
        <v>96</v>
      </c>
      <c r="I15" s="224">
        <v>24.72</v>
      </c>
      <c r="J15" s="204" t="s">
        <v>46</v>
      </c>
      <c r="K15" s="203">
        <v>2.2610000000000001</v>
      </c>
      <c r="L15" s="203">
        <v>9.6180000000000003</v>
      </c>
      <c r="M15" s="204" t="s">
        <v>46</v>
      </c>
      <c r="N15" s="203">
        <v>1.7090000000000001</v>
      </c>
    </row>
    <row r="16" spans="1:14" s="161" customFormat="1" ht="17.25" customHeight="1" x14ac:dyDescent="0.2">
      <c r="A16" s="42" t="s">
        <v>12</v>
      </c>
      <c r="B16" s="111">
        <v>6.8710000000000004</v>
      </c>
      <c r="C16" s="151" t="s">
        <v>46</v>
      </c>
      <c r="D16" s="111">
        <v>0.82299999999999995</v>
      </c>
      <c r="E16" s="111">
        <v>221.62700000000001</v>
      </c>
      <c r="F16" s="151" t="s">
        <v>46</v>
      </c>
      <c r="G16" s="111">
        <v>216.251</v>
      </c>
      <c r="H16" s="39" t="s">
        <v>96</v>
      </c>
      <c r="I16" s="224">
        <v>1.2E-2</v>
      </c>
      <c r="J16" s="204" t="s">
        <v>46</v>
      </c>
      <c r="K16" s="203">
        <v>2E-3</v>
      </c>
      <c r="L16" s="203">
        <v>4.1000000000000002E-2</v>
      </c>
      <c r="M16" s="204" t="s">
        <v>46</v>
      </c>
      <c r="N16" s="203">
        <v>3.7999999999999999E-2</v>
      </c>
    </row>
    <row r="17" spans="1:14" s="161" customFormat="1" ht="17.25" customHeight="1" x14ac:dyDescent="0.2">
      <c r="A17" s="42" t="s">
        <v>259</v>
      </c>
      <c r="B17" s="111">
        <v>2242.944</v>
      </c>
      <c r="C17" s="151" t="s">
        <v>46</v>
      </c>
      <c r="D17" s="111">
        <v>489.1</v>
      </c>
      <c r="E17" s="111">
        <v>25804.174999999999</v>
      </c>
      <c r="F17" s="151" t="s">
        <v>46</v>
      </c>
      <c r="G17" s="111">
        <v>9585.2759999999998</v>
      </c>
      <c r="H17" s="39" t="s">
        <v>96</v>
      </c>
      <c r="I17" s="224">
        <v>3.9180000000000001</v>
      </c>
      <c r="J17" s="204" t="s">
        <v>46</v>
      </c>
      <c r="K17" s="203">
        <v>0.86799999999999999</v>
      </c>
      <c r="L17" s="203">
        <v>4.76</v>
      </c>
      <c r="M17" s="204" t="s">
        <v>46</v>
      </c>
      <c r="N17" s="203">
        <v>1.7410000000000001</v>
      </c>
    </row>
    <row r="18" spans="1:14" s="161" customFormat="1" ht="17.25" customHeight="1" x14ac:dyDescent="0.2">
      <c r="A18" s="42" t="s">
        <v>14</v>
      </c>
      <c r="B18" s="111">
        <v>1888.636</v>
      </c>
      <c r="C18" s="151" t="s">
        <v>46</v>
      </c>
      <c r="D18" s="111">
        <v>17.402000000000001</v>
      </c>
      <c r="E18" s="111">
        <v>6352.3329999999996</v>
      </c>
      <c r="F18" s="151" t="s">
        <v>46</v>
      </c>
      <c r="G18" s="111">
        <v>503.90499999999997</v>
      </c>
      <c r="H18" s="39" t="s">
        <v>96</v>
      </c>
      <c r="I18" s="224">
        <v>3.2989999999999999</v>
      </c>
      <c r="J18" s="204" t="s">
        <v>46</v>
      </c>
      <c r="K18" s="203">
        <v>0.25700000000000001</v>
      </c>
      <c r="L18" s="203">
        <v>1.1719999999999999</v>
      </c>
      <c r="M18" s="204" t="s">
        <v>46</v>
      </c>
      <c r="N18" s="203">
        <v>0.14099999999999999</v>
      </c>
    </row>
    <row r="19" spans="1:14" s="161" customFormat="1" ht="17.25" customHeight="1" x14ac:dyDescent="0.2">
      <c r="A19" s="42" t="s">
        <v>15</v>
      </c>
      <c r="B19" s="111">
        <v>3123.165</v>
      </c>
      <c r="C19" s="151" t="s">
        <v>46</v>
      </c>
      <c r="D19" s="111">
        <v>2644.9989999999998</v>
      </c>
      <c r="E19" s="111">
        <v>62508.85</v>
      </c>
      <c r="F19" s="151" t="s">
        <v>46</v>
      </c>
      <c r="G19" s="111">
        <v>20728.901000000002</v>
      </c>
      <c r="H19" s="39" t="s">
        <v>96</v>
      </c>
      <c r="I19" s="224">
        <v>5.4560000000000004</v>
      </c>
      <c r="J19" s="204" t="s">
        <v>46</v>
      </c>
      <c r="K19" s="203">
        <v>4.383</v>
      </c>
      <c r="L19" s="203">
        <v>11.531000000000001</v>
      </c>
      <c r="M19" s="204" t="s">
        <v>46</v>
      </c>
      <c r="N19" s="203">
        <v>3.544</v>
      </c>
    </row>
    <row r="20" spans="1:14" s="161" customFormat="1" ht="17.25" customHeight="1" x14ac:dyDescent="0.2">
      <c r="A20" s="42" t="s">
        <v>16</v>
      </c>
      <c r="B20" s="111">
        <v>0</v>
      </c>
      <c r="C20" s="151" t="s">
        <v>46</v>
      </c>
      <c r="D20" s="111">
        <v>0</v>
      </c>
      <c r="E20" s="111">
        <v>0</v>
      </c>
      <c r="F20" s="151" t="s">
        <v>46</v>
      </c>
      <c r="G20" s="111">
        <v>0</v>
      </c>
      <c r="H20" s="39" t="s">
        <v>96</v>
      </c>
      <c r="I20" s="224">
        <v>0</v>
      </c>
      <c r="J20" s="204" t="s">
        <v>46</v>
      </c>
      <c r="K20" s="203">
        <v>0</v>
      </c>
      <c r="L20" s="203">
        <v>0</v>
      </c>
      <c r="M20" s="204" t="s">
        <v>46</v>
      </c>
      <c r="N20" s="203">
        <v>0</v>
      </c>
    </row>
    <row r="21" spans="1:14" s="138" customFormat="1" ht="17.25" customHeight="1" thickBot="1" x14ac:dyDescent="0.25">
      <c r="A21" s="152" t="s">
        <v>1</v>
      </c>
      <c r="B21" s="153">
        <v>57240.843000000001</v>
      </c>
      <c r="C21" s="154" t="s">
        <v>46</v>
      </c>
      <c r="D21" s="153">
        <v>4438.0439999999999</v>
      </c>
      <c r="E21" s="153">
        <v>542105.66200000001</v>
      </c>
      <c r="F21" s="154" t="s">
        <v>46</v>
      </c>
      <c r="G21" s="153">
        <v>59623.669000000002</v>
      </c>
      <c r="H21" s="153" t="s">
        <v>96</v>
      </c>
      <c r="I21" s="153">
        <v>100</v>
      </c>
      <c r="J21" s="166" t="s">
        <v>46</v>
      </c>
      <c r="K21" s="153">
        <v>0</v>
      </c>
      <c r="L21" s="153">
        <v>100</v>
      </c>
      <c r="M21" s="154" t="s">
        <v>46</v>
      </c>
      <c r="N21" s="153">
        <v>0</v>
      </c>
    </row>
    <row r="22" spans="1:14" s="138" customFormat="1" ht="7.5" customHeight="1" x14ac:dyDescent="0.2">
      <c r="A22" s="169"/>
      <c r="B22" s="169"/>
      <c r="C22" s="169"/>
      <c r="D22" s="169"/>
      <c r="E22" s="169"/>
      <c r="F22" s="169"/>
      <c r="G22" s="169"/>
      <c r="H22" s="20"/>
      <c r="I22" s="20"/>
      <c r="J22" s="20"/>
      <c r="K22" s="20"/>
      <c r="L22" s="20"/>
      <c r="M22" s="20"/>
      <c r="N22" s="20"/>
    </row>
    <row r="23" spans="1:14" s="138" customFormat="1" ht="11.25" x14ac:dyDescent="0.2">
      <c r="H23" s="20"/>
      <c r="I23" s="20"/>
      <c r="J23" s="20"/>
      <c r="K23" s="20"/>
      <c r="L23" s="20"/>
      <c r="M23" s="20"/>
      <c r="N23" s="20"/>
    </row>
    <row r="24" spans="1:14" s="138" customFormat="1" ht="11.25" x14ac:dyDescent="0.2">
      <c r="H24" s="20"/>
      <c r="I24" s="20"/>
      <c r="J24" s="20"/>
      <c r="K24" s="20"/>
      <c r="L24" s="20"/>
      <c r="M24" s="20"/>
      <c r="N24" s="20"/>
    </row>
  </sheetData>
  <mergeCells count="6">
    <mergeCell ref="C4:D4"/>
    <mergeCell ref="F4:G4"/>
    <mergeCell ref="J4:K4"/>
    <mergeCell ref="M4:N4"/>
    <mergeCell ref="C5:D5"/>
    <mergeCell ref="F5:G5"/>
  </mergeCells>
  <hyperlinks>
    <hyperlink ref="L1" location="'Tabellförteckning_List of table'!G1" display="Till innehållsförteckning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34998626667073579"/>
  </sheetPr>
  <dimension ref="A1:Z39"/>
  <sheetViews>
    <sheetView zoomScaleNormal="100" workbookViewId="0">
      <selection activeCell="W44" sqref="W44"/>
    </sheetView>
  </sheetViews>
  <sheetFormatPr defaultRowHeight="12.75" x14ac:dyDescent="0.2"/>
  <cols>
    <col min="1" max="1" width="2.85546875" style="1" customWidth="1"/>
    <col min="2" max="2" width="17" style="1" customWidth="1"/>
    <col min="3" max="3" width="15.7109375" style="1" hidden="1" customWidth="1"/>
    <col min="4" max="8" width="5.7109375" style="1" customWidth="1"/>
    <col min="9" max="9" width="5.7109375" style="130" customWidth="1"/>
    <col min="10" max="24" width="5.7109375" style="1" customWidth="1"/>
    <col min="25" max="25" width="6.5703125" style="1" bestFit="1" customWidth="1"/>
    <col min="26" max="26" width="5.28515625" style="1" customWidth="1"/>
    <col min="27" max="16384" width="9.140625" style="1"/>
  </cols>
  <sheetData>
    <row r="1" spans="1:26" s="144" customFormat="1" ht="12.75" customHeight="1" x14ac:dyDescent="0.2">
      <c r="A1" s="21" t="s">
        <v>355</v>
      </c>
      <c r="X1" s="286" t="s">
        <v>377</v>
      </c>
    </row>
    <row r="2" spans="1:26" s="144" customFormat="1" x14ac:dyDescent="0.2">
      <c r="A2" s="143" t="s">
        <v>291</v>
      </c>
    </row>
    <row r="3" spans="1:26" s="20" customFormat="1" ht="12" customHeight="1" thickBot="1" x14ac:dyDescent="0.25"/>
    <row r="4" spans="1:26" s="20" customFormat="1" ht="24.75" customHeight="1" x14ac:dyDescent="0.2">
      <c r="A4" s="97"/>
      <c r="B4" s="97"/>
      <c r="C4" s="97"/>
      <c r="D4" s="323" t="s">
        <v>255</v>
      </c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98"/>
      <c r="Z4" s="325" t="s">
        <v>152</v>
      </c>
    </row>
    <row r="5" spans="1:26" s="20" customFormat="1" ht="36.75" customHeight="1" thickBot="1" x14ac:dyDescent="0.25">
      <c r="A5" s="324" t="s">
        <v>473</v>
      </c>
      <c r="B5" s="324"/>
      <c r="C5" s="140"/>
      <c r="D5" s="100">
        <v>1</v>
      </c>
      <c r="E5" s="100">
        <v>3</v>
      </c>
      <c r="F5" s="100">
        <v>4</v>
      </c>
      <c r="G5" s="100">
        <v>5</v>
      </c>
      <c r="H5" s="100">
        <v>6</v>
      </c>
      <c r="I5" s="100">
        <v>7</v>
      </c>
      <c r="J5" s="100">
        <v>8</v>
      </c>
      <c r="K5" s="100">
        <v>9</v>
      </c>
      <c r="L5" s="100">
        <v>10</v>
      </c>
      <c r="M5" s="100">
        <v>12</v>
      </c>
      <c r="N5" s="100">
        <v>13</v>
      </c>
      <c r="O5" s="100">
        <v>14</v>
      </c>
      <c r="P5" s="100">
        <v>17</v>
      </c>
      <c r="Q5" s="100">
        <v>18</v>
      </c>
      <c r="R5" s="100">
        <v>19</v>
      </c>
      <c r="S5" s="100">
        <v>20</v>
      </c>
      <c r="T5" s="100">
        <v>21</v>
      </c>
      <c r="U5" s="100">
        <v>22</v>
      </c>
      <c r="V5" s="100">
        <v>23</v>
      </c>
      <c r="W5" s="100">
        <v>24</v>
      </c>
      <c r="X5" s="100">
        <v>25</v>
      </c>
      <c r="Y5" s="101" t="s">
        <v>1</v>
      </c>
      <c r="Z5" s="326"/>
    </row>
    <row r="6" spans="1:26" s="20" customFormat="1" ht="11.25" x14ac:dyDescent="0.2">
      <c r="A6" s="48"/>
      <c r="B6" s="48"/>
      <c r="C6" s="4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50"/>
      <c r="Z6" s="51"/>
    </row>
    <row r="7" spans="1:26" s="20" customFormat="1" ht="11.25" hidden="1" x14ac:dyDescent="0.2">
      <c r="A7" s="48"/>
      <c r="B7" s="48"/>
      <c r="C7" s="4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50"/>
      <c r="Z7" s="51"/>
    </row>
    <row r="8" spans="1:26" s="20" customFormat="1" ht="11.25" hidden="1" x14ac:dyDescent="0.2">
      <c r="A8" s="48"/>
      <c r="B8" s="48"/>
      <c r="C8" s="4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50"/>
      <c r="Z8" s="51"/>
    </row>
    <row r="9" spans="1:26" s="20" customFormat="1" ht="11.25" hidden="1" x14ac:dyDescent="0.2">
      <c r="A9" s="48"/>
      <c r="B9" s="48"/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50"/>
      <c r="Z9" s="51"/>
    </row>
    <row r="10" spans="1:26" s="20" customFormat="1" ht="11.25" hidden="1" x14ac:dyDescent="0.2">
      <c r="A10" s="48"/>
      <c r="B10" s="48"/>
      <c r="C10" s="4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50"/>
      <c r="Z10" s="51"/>
    </row>
    <row r="11" spans="1:26" s="39" customFormat="1" ht="11.25" x14ac:dyDescent="0.2">
      <c r="A11" s="44">
        <v>1</v>
      </c>
      <c r="B11" s="42" t="s">
        <v>26</v>
      </c>
      <c r="C11" s="42" t="s">
        <v>150</v>
      </c>
      <c r="D11" s="52">
        <v>7289.0649999999996</v>
      </c>
      <c r="E11" s="53">
        <v>873.08799999999997</v>
      </c>
      <c r="F11" s="53">
        <v>439.46699999999998</v>
      </c>
      <c r="G11" s="53">
        <v>436.68900000000002</v>
      </c>
      <c r="H11" s="53">
        <v>43.808999999999997</v>
      </c>
      <c r="I11" s="53">
        <v>26.486000000000001</v>
      </c>
      <c r="J11" s="53">
        <v>155.21899999999999</v>
      </c>
      <c r="K11" s="53">
        <v>31.39</v>
      </c>
      <c r="L11" s="53">
        <v>8.2420000000000009</v>
      </c>
      <c r="M11" s="53">
        <v>185.631</v>
      </c>
      <c r="N11" s="53">
        <v>221.684</v>
      </c>
      <c r="O11" s="53">
        <v>287.25900000000001</v>
      </c>
      <c r="P11" s="53">
        <v>131.9</v>
      </c>
      <c r="Q11" s="53">
        <v>122.908</v>
      </c>
      <c r="R11" s="53">
        <v>232.19300000000001</v>
      </c>
      <c r="S11" s="53">
        <v>140.102</v>
      </c>
      <c r="T11" s="53">
        <v>124.355</v>
      </c>
      <c r="U11" s="53">
        <v>69.989999999999995</v>
      </c>
      <c r="V11" s="53">
        <v>32.167000000000002</v>
      </c>
      <c r="W11" s="53">
        <v>165.35900000000001</v>
      </c>
      <c r="X11" s="53">
        <v>56.088999999999999</v>
      </c>
      <c r="Y11" s="54">
        <v>11073.094999999999</v>
      </c>
      <c r="Z11" s="55">
        <v>65.826999999999998</v>
      </c>
    </row>
    <row r="12" spans="1:26" s="39" customFormat="1" ht="12" customHeight="1" x14ac:dyDescent="0.2">
      <c r="A12" s="44">
        <v>3</v>
      </c>
      <c r="B12" s="42" t="s">
        <v>27</v>
      </c>
      <c r="C12" s="42" t="s">
        <v>150</v>
      </c>
      <c r="D12" s="53">
        <v>1180.1189999999999</v>
      </c>
      <c r="E12" s="52">
        <v>2052.4870000000001</v>
      </c>
      <c r="F12" s="53">
        <v>147.661</v>
      </c>
      <c r="G12" s="53">
        <v>94.268000000000001</v>
      </c>
      <c r="H12" s="53">
        <v>35.662999999999997</v>
      </c>
      <c r="I12" s="53">
        <v>7.5529999999999999</v>
      </c>
      <c r="J12" s="53">
        <v>49.024999999999999</v>
      </c>
      <c r="K12" s="53">
        <v>6.2080000000000002</v>
      </c>
      <c r="L12" s="53">
        <v>38.378999999999998</v>
      </c>
      <c r="M12" s="53">
        <v>51.225999999999999</v>
      </c>
      <c r="N12" s="53">
        <v>65.239999999999995</v>
      </c>
      <c r="O12" s="53">
        <v>123.611</v>
      </c>
      <c r="P12" s="53">
        <v>64.375</v>
      </c>
      <c r="Q12" s="53">
        <v>141.21100000000001</v>
      </c>
      <c r="R12" s="53">
        <v>391.70800000000003</v>
      </c>
      <c r="S12" s="53">
        <v>396.58199999999999</v>
      </c>
      <c r="T12" s="53">
        <v>524.18399999999997</v>
      </c>
      <c r="U12" s="53">
        <v>46.895000000000003</v>
      </c>
      <c r="V12" s="53">
        <v>23.878</v>
      </c>
      <c r="W12" s="53">
        <v>40.866999999999997</v>
      </c>
      <c r="X12" s="53">
        <v>15.327</v>
      </c>
      <c r="Y12" s="54">
        <v>5496.4650000000001</v>
      </c>
      <c r="Z12" s="55">
        <v>37.341999999999999</v>
      </c>
    </row>
    <row r="13" spans="1:26" s="39" customFormat="1" ht="11.25" customHeight="1" x14ac:dyDescent="0.2">
      <c r="A13" s="44">
        <v>4</v>
      </c>
      <c r="B13" s="42" t="s">
        <v>28</v>
      </c>
      <c r="C13" s="42" t="s">
        <v>150</v>
      </c>
      <c r="D13" s="53">
        <v>510.541</v>
      </c>
      <c r="E13" s="53">
        <v>55.215000000000003</v>
      </c>
      <c r="F13" s="52">
        <v>1247.008</v>
      </c>
      <c r="G13" s="53">
        <v>1103.1600000000001</v>
      </c>
      <c r="H13" s="53">
        <v>56.575000000000003</v>
      </c>
      <c r="I13" s="53">
        <v>23.957000000000001</v>
      </c>
      <c r="J13" s="53">
        <v>34.372</v>
      </c>
      <c r="K13" s="53">
        <v>3.5139999999999998</v>
      </c>
      <c r="L13" s="53">
        <v>5.4269999999999996</v>
      </c>
      <c r="M13" s="53">
        <v>60.325000000000003</v>
      </c>
      <c r="N13" s="53">
        <v>32.988999999999997</v>
      </c>
      <c r="O13" s="53">
        <v>211.149</v>
      </c>
      <c r="P13" s="53">
        <v>66.772000000000006</v>
      </c>
      <c r="Q13" s="53">
        <v>286.39299999999997</v>
      </c>
      <c r="R13" s="53">
        <v>253.29499999999999</v>
      </c>
      <c r="S13" s="53">
        <v>89.525999999999996</v>
      </c>
      <c r="T13" s="53">
        <v>34.545000000000002</v>
      </c>
      <c r="U13" s="53">
        <v>19.256</v>
      </c>
      <c r="V13" s="53">
        <v>2.8940000000000001</v>
      </c>
      <c r="W13" s="53">
        <v>28.26</v>
      </c>
      <c r="X13" s="53">
        <v>23.992999999999999</v>
      </c>
      <c r="Y13" s="54">
        <v>4149.1660000000002</v>
      </c>
      <c r="Z13" s="55">
        <v>30.053999999999998</v>
      </c>
    </row>
    <row r="14" spans="1:26" s="39" customFormat="1" ht="11.25" x14ac:dyDescent="0.2">
      <c r="A14" s="44">
        <v>5</v>
      </c>
      <c r="B14" s="42" t="s">
        <v>29</v>
      </c>
      <c r="C14" s="42" t="s">
        <v>150</v>
      </c>
      <c r="D14" s="53">
        <v>297.60599999999999</v>
      </c>
      <c r="E14" s="53">
        <v>46.901000000000003</v>
      </c>
      <c r="F14" s="53">
        <v>216.363</v>
      </c>
      <c r="G14" s="52">
        <v>4254.375</v>
      </c>
      <c r="H14" s="53">
        <v>405.58</v>
      </c>
      <c r="I14" s="53">
        <v>54.411999999999999</v>
      </c>
      <c r="J14" s="53">
        <v>648.43200000000002</v>
      </c>
      <c r="K14" s="53">
        <v>13.016999999999999</v>
      </c>
      <c r="L14" s="53">
        <v>23.748999999999999</v>
      </c>
      <c r="M14" s="53">
        <v>263.673</v>
      </c>
      <c r="N14" s="53">
        <v>78.153000000000006</v>
      </c>
      <c r="O14" s="53">
        <v>300.22399999999999</v>
      </c>
      <c r="P14" s="53">
        <v>114.98</v>
      </c>
      <c r="Q14" s="53">
        <v>347.86099999999999</v>
      </c>
      <c r="R14" s="53">
        <v>185.351</v>
      </c>
      <c r="S14" s="53">
        <v>30.64</v>
      </c>
      <c r="T14" s="53">
        <v>140.78</v>
      </c>
      <c r="U14" s="53">
        <v>27.13</v>
      </c>
      <c r="V14" s="53">
        <v>17.131</v>
      </c>
      <c r="W14" s="53">
        <v>14.846</v>
      </c>
      <c r="X14" s="53">
        <v>17.638000000000002</v>
      </c>
      <c r="Y14" s="54">
        <v>7498.8419999999996</v>
      </c>
      <c r="Z14" s="55">
        <v>56.734000000000002</v>
      </c>
    </row>
    <row r="15" spans="1:26" s="39" customFormat="1" ht="11.25" x14ac:dyDescent="0.2">
      <c r="A15" s="44">
        <v>6</v>
      </c>
      <c r="B15" s="42" t="s">
        <v>30</v>
      </c>
      <c r="C15" s="42" t="s">
        <v>150</v>
      </c>
      <c r="D15" s="53">
        <v>274.18099999999998</v>
      </c>
      <c r="E15" s="53">
        <v>67.822000000000003</v>
      </c>
      <c r="F15" s="53">
        <v>103.503</v>
      </c>
      <c r="G15" s="53">
        <v>496.61599999999999</v>
      </c>
      <c r="H15" s="52">
        <v>2143.799</v>
      </c>
      <c r="I15" s="53">
        <v>215.43100000000001</v>
      </c>
      <c r="J15" s="53">
        <v>1177.2190000000001</v>
      </c>
      <c r="K15" s="53">
        <v>2.2810000000000001</v>
      </c>
      <c r="L15" s="53">
        <v>96.295000000000002</v>
      </c>
      <c r="M15" s="53">
        <v>476.47500000000002</v>
      </c>
      <c r="N15" s="53">
        <v>463.81299999999999</v>
      </c>
      <c r="O15" s="53">
        <v>907.07799999999997</v>
      </c>
      <c r="P15" s="53">
        <v>149.892</v>
      </c>
      <c r="Q15" s="53">
        <v>315.69400000000002</v>
      </c>
      <c r="R15" s="53">
        <v>91.757000000000005</v>
      </c>
      <c r="S15" s="53">
        <v>52.587000000000003</v>
      </c>
      <c r="T15" s="53">
        <v>42.033999999999999</v>
      </c>
      <c r="U15" s="53">
        <v>100.429</v>
      </c>
      <c r="V15" s="53">
        <v>18.741</v>
      </c>
      <c r="W15" s="53">
        <v>32.746000000000002</v>
      </c>
      <c r="X15" s="53">
        <v>17.216000000000001</v>
      </c>
      <c r="Y15" s="54">
        <v>7245.61</v>
      </c>
      <c r="Z15" s="55">
        <v>29.588000000000001</v>
      </c>
    </row>
    <row r="16" spans="1:26" s="39" customFormat="1" ht="6.75" customHeight="1" x14ac:dyDescent="0.2">
      <c r="A16" s="44"/>
      <c r="B16" s="42"/>
      <c r="C16" s="42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6"/>
      <c r="Z16" s="55"/>
    </row>
    <row r="17" spans="1:26" s="39" customFormat="1" ht="11.25" x14ac:dyDescent="0.2">
      <c r="A17" s="44">
        <v>7</v>
      </c>
      <c r="B17" s="42" t="s">
        <v>31</v>
      </c>
      <c r="C17" s="42" t="s">
        <v>150</v>
      </c>
      <c r="D17" s="53">
        <v>55.920999999999999</v>
      </c>
      <c r="E17" s="53">
        <v>5.82</v>
      </c>
      <c r="F17" s="53">
        <v>11.278</v>
      </c>
      <c r="G17" s="53">
        <v>48.127000000000002</v>
      </c>
      <c r="H17" s="53">
        <v>417.78399999999999</v>
      </c>
      <c r="I17" s="52">
        <v>896.02499999999998</v>
      </c>
      <c r="J17" s="53">
        <v>1019.878</v>
      </c>
      <c r="K17" s="53">
        <v>0.54100000000000004</v>
      </c>
      <c r="L17" s="53">
        <v>311.90300000000002</v>
      </c>
      <c r="M17" s="53">
        <v>344.48099999999999</v>
      </c>
      <c r="N17" s="53">
        <v>192.07</v>
      </c>
      <c r="O17" s="53">
        <v>78.254999999999995</v>
      </c>
      <c r="P17" s="53">
        <v>3.9430000000000001</v>
      </c>
      <c r="Q17" s="53">
        <v>19.132999999999999</v>
      </c>
      <c r="R17" s="53">
        <v>9.5060000000000002</v>
      </c>
      <c r="S17" s="53">
        <v>21.79</v>
      </c>
      <c r="T17" s="53">
        <v>4.359</v>
      </c>
      <c r="U17" s="53">
        <v>3.085</v>
      </c>
      <c r="V17" s="53">
        <v>1.677</v>
      </c>
      <c r="W17" s="53">
        <v>11.861000000000001</v>
      </c>
      <c r="X17" s="53">
        <v>5.4560000000000004</v>
      </c>
      <c r="Y17" s="54">
        <v>3462.893</v>
      </c>
      <c r="Z17" s="55">
        <v>25.875</v>
      </c>
    </row>
    <row r="18" spans="1:26" s="39" customFormat="1" ht="11.25" x14ac:dyDescent="0.2">
      <c r="A18" s="44">
        <v>8</v>
      </c>
      <c r="B18" s="42" t="s">
        <v>134</v>
      </c>
      <c r="C18" s="42" t="s">
        <v>150</v>
      </c>
      <c r="D18" s="53">
        <v>451.75900000000001</v>
      </c>
      <c r="E18" s="53">
        <v>6.0709999999999997</v>
      </c>
      <c r="F18" s="53">
        <v>24.603000000000002</v>
      </c>
      <c r="G18" s="53">
        <v>447.65199999999999</v>
      </c>
      <c r="H18" s="53">
        <v>481.10599999999999</v>
      </c>
      <c r="I18" s="53">
        <v>324.73500000000001</v>
      </c>
      <c r="J18" s="52">
        <v>3876.2530000000002</v>
      </c>
      <c r="K18" s="53">
        <v>14.613</v>
      </c>
      <c r="L18" s="53">
        <v>145.58199999999999</v>
      </c>
      <c r="M18" s="53">
        <v>478.245</v>
      </c>
      <c r="N18" s="53">
        <v>100.803</v>
      </c>
      <c r="O18" s="53">
        <v>300.88799999999998</v>
      </c>
      <c r="P18" s="53">
        <v>26.744</v>
      </c>
      <c r="Q18" s="53">
        <v>22.553000000000001</v>
      </c>
      <c r="R18" s="53">
        <v>43.177999999999997</v>
      </c>
      <c r="S18" s="53">
        <v>25.594000000000001</v>
      </c>
      <c r="T18" s="53">
        <v>10.462999999999999</v>
      </c>
      <c r="U18" s="53">
        <v>3.8660000000000001</v>
      </c>
      <c r="V18" s="53">
        <v>4.7460000000000004</v>
      </c>
      <c r="W18" s="53">
        <v>15.743</v>
      </c>
      <c r="X18" s="53">
        <v>5.7430000000000003</v>
      </c>
      <c r="Y18" s="54">
        <v>6810.9409999999998</v>
      </c>
      <c r="Z18" s="55">
        <v>56.911999999999999</v>
      </c>
    </row>
    <row r="19" spans="1:26" s="39" customFormat="1" ht="11.25" x14ac:dyDescent="0.2">
      <c r="A19" s="44">
        <v>9</v>
      </c>
      <c r="B19" s="42" t="s">
        <v>135</v>
      </c>
      <c r="C19" s="42" t="s">
        <v>150</v>
      </c>
      <c r="D19" s="53">
        <v>208.04</v>
      </c>
      <c r="E19" s="53">
        <v>0.105</v>
      </c>
      <c r="F19" s="53">
        <v>1.002</v>
      </c>
      <c r="G19" s="53">
        <v>5.3</v>
      </c>
      <c r="H19" s="53">
        <v>6.2409999999999997</v>
      </c>
      <c r="I19" s="53">
        <v>3.093</v>
      </c>
      <c r="J19" s="53">
        <v>13.584</v>
      </c>
      <c r="K19" s="52">
        <v>502.90499999999997</v>
      </c>
      <c r="L19" s="53">
        <v>0.67300000000000004</v>
      </c>
      <c r="M19" s="53">
        <v>297.82400000000001</v>
      </c>
      <c r="N19" s="53">
        <v>7.0000000000000001E-3</v>
      </c>
      <c r="O19" s="53">
        <v>3.9569999999999999</v>
      </c>
      <c r="P19" s="53">
        <v>7.0000000000000001E-3</v>
      </c>
      <c r="Q19" s="53">
        <v>0.84</v>
      </c>
      <c r="R19" s="53">
        <v>64.819000000000003</v>
      </c>
      <c r="S19" s="53">
        <v>0.218</v>
      </c>
      <c r="T19" s="53">
        <v>18.823</v>
      </c>
      <c r="U19" s="53">
        <v>1.2999999999999999E-2</v>
      </c>
      <c r="V19" s="53">
        <v>0</v>
      </c>
      <c r="W19" s="53">
        <v>0.877</v>
      </c>
      <c r="X19" s="53">
        <v>186.56899999999999</v>
      </c>
      <c r="Y19" s="54">
        <v>1314.896</v>
      </c>
      <c r="Z19" s="55">
        <v>38.247</v>
      </c>
    </row>
    <row r="20" spans="1:26" s="39" customFormat="1" ht="11.25" x14ac:dyDescent="0.2">
      <c r="A20" s="44">
        <v>10</v>
      </c>
      <c r="B20" s="42" t="s">
        <v>32</v>
      </c>
      <c r="C20" s="42" t="s">
        <v>150</v>
      </c>
      <c r="D20" s="53">
        <v>41.491999999999997</v>
      </c>
      <c r="E20" s="53">
        <v>31.404</v>
      </c>
      <c r="F20" s="53">
        <v>9.2840000000000007</v>
      </c>
      <c r="G20" s="53">
        <v>44.179000000000002</v>
      </c>
      <c r="H20" s="53">
        <v>29.436</v>
      </c>
      <c r="I20" s="53">
        <v>271.15600000000001</v>
      </c>
      <c r="J20" s="53">
        <v>492.62200000000001</v>
      </c>
      <c r="K20" s="53">
        <v>6.3659999999999997</v>
      </c>
      <c r="L20" s="52">
        <v>1101.819</v>
      </c>
      <c r="M20" s="53">
        <v>532.16300000000001</v>
      </c>
      <c r="N20" s="53">
        <v>60.701999999999998</v>
      </c>
      <c r="O20" s="53">
        <v>465.774</v>
      </c>
      <c r="P20" s="53">
        <v>36.479999999999997</v>
      </c>
      <c r="Q20" s="53">
        <v>42.548999999999999</v>
      </c>
      <c r="R20" s="53">
        <v>20.712</v>
      </c>
      <c r="S20" s="53">
        <v>20.742999999999999</v>
      </c>
      <c r="T20" s="53">
        <v>13.736000000000001</v>
      </c>
      <c r="U20" s="53">
        <v>1.7270000000000001</v>
      </c>
      <c r="V20" s="53">
        <v>2.9089999999999998</v>
      </c>
      <c r="W20" s="53">
        <v>5.1100000000000003</v>
      </c>
      <c r="X20" s="53">
        <v>37.776000000000003</v>
      </c>
      <c r="Y20" s="54">
        <v>3268.1370000000002</v>
      </c>
      <c r="Z20" s="55">
        <v>33.713999999999999</v>
      </c>
    </row>
    <row r="21" spans="1:26" s="39" customFormat="1" ht="11.25" x14ac:dyDescent="0.2">
      <c r="A21" s="44">
        <v>12</v>
      </c>
      <c r="B21" s="42" t="s">
        <v>33</v>
      </c>
      <c r="C21" s="42" t="s">
        <v>150</v>
      </c>
      <c r="D21" s="53">
        <v>1294.069</v>
      </c>
      <c r="E21" s="53">
        <v>244.20699999999999</v>
      </c>
      <c r="F21" s="53">
        <v>136.56299999999999</v>
      </c>
      <c r="G21" s="53">
        <v>389.084</v>
      </c>
      <c r="H21" s="53">
        <v>340.56700000000001</v>
      </c>
      <c r="I21" s="175">
        <v>547.245</v>
      </c>
      <c r="J21" s="53">
        <v>350.85199999999998</v>
      </c>
      <c r="K21" s="53">
        <v>25.835999999999999</v>
      </c>
      <c r="L21" s="53">
        <v>676.35799999999995</v>
      </c>
      <c r="M21" s="52">
        <v>13761.999</v>
      </c>
      <c r="N21" s="53">
        <v>973.52</v>
      </c>
      <c r="O21" s="53">
        <v>1161.5219999999999</v>
      </c>
      <c r="P21" s="53">
        <v>114.395</v>
      </c>
      <c r="Q21" s="53">
        <v>270.88900000000001</v>
      </c>
      <c r="R21" s="53">
        <v>346.83199999999999</v>
      </c>
      <c r="S21" s="53">
        <v>187.72900000000001</v>
      </c>
      <c r="T21" s="53">
        <v>108.687</v>
      </c>
      <c r="U21" s="53">
        <v>65.179000000000002</v>
      </c>
      <c r="V21" s="53">
        <v>48.341000000000001</v>
      </c>
      <c r="W21" s="53">
        <v>80.369</v>
      </c>
      <c r="X21" s="53">
        <v>37.076000000000001</v>
      </c>
      <c r="Y21" s="54">
        <v>21161.319</v>
      </c>
      <c r="Z21" s="55">
        <v>65.034000000000006</v>
      </c>
    </row>
    <row r="22" spans="1:26" s="39" customFormat="1" ht="6.75" customHeight="1" x14ac:dyDescent="0.2">
      <c r="A22" s="44"/>
      <c r="B22" s="42"/>
      <c r="C22" s="42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6"/>
      <c r="Z22" s="55"/>
    </row>
    <row r="23" spans="1:26" s="39" customFormat="1" ht="11.25" x14ac:dyDescent="0.2">
      <c r="A23" s="44">
        <v>13</v>
      </c>
      <c r="B23" s="42" t="s">
        <v>34</v>
      </c>
      <c r="C23" s="42" t="s">
        <v>150</v>
      </c>
      <c r="D23" s="53">
        <v>297.96199999999999</v>
      </c>
      <c r="E23" s="53">
        <v>177.91200000000001</v>
      </c>
      <c r="F23" s="53">
        <v>136.249</v>
      </c>
      <c r="G23" s="53">
        <v>140.63</v>
      </c>
      <c r="H23" s="53">
        <v>326.565</v>
      </c>
      <c r="I23" s="53">
        <v>249.387</v>
      </c>
      <c r="J23" s="53">
        <v>132.90100000000001</v>
      </c>
      <c r="K23" s="53">
        <v>8.0079999999999991</v>
      </c>
      <c r="L23" s="53">
        <v>122.84399999999999</v>
      </c>
      <c r="M23" s="53">
        <v>944.44200000000001</v>
      </c>
      <c r="N23" s="52">
        <v>3112.712</v>
      </c>
      <c r="O23" s="53">
        <v>1520.1479999999999</v>
      </c>
      <c r="P23" s="53">
        <v>28.481999999999999</v>
      </c>
      <c r="Q23" s="53">
        <v>154.18799999999999</v>
      </c>
      <c r="R23" s="53">
        <v>119.711</v>
      </c>
      <c r="S23" s="53">
        <v>68.566000000000003</v>
      </c>
      <c r="T23" s="53">
        <v>109.73099999999999</v>
      </c>
      <c r="U23" s="53">
        <v>14.583</v>
      </c>
      <c r="V23" s="53">
        <v>3.4910000000000001</v>
      </c>
      <c r="W23" s="53">
        <v>8.8330000000000002</v>
      </c>
      <c r="X23" s="53">
        <v>1.6339999999999999</v>
      </c>
      <c r="Y23" s="54">
        <v>7678.9790000000003</v>
      </c>
      <c r="Z23" s="55">
        <v>40.534999999999997</v>
      </c>
    </row>
    <row r="24" spans="1:26" s="39" customFormat="1" ht="11.25" x14ac:dyDescent="0.2">
      <c r="A24" s="44">
        <v>14</v>
      </c>
      <c r="B24" s="42" t="s">
        <v>35</v>
      </c>
      <c r="C24" s="42" t="s">
        <v>150</v>
      </c>
      <c r="D24" s="53">
        <v>1089.345</v>
      </c>
      <c r="E24" s="53">
        <v>115.895</v>
      </c>
      <c r="F24" s="53">
        <v>289.04399999999998</v>
      </c>
      <c r="G24" s="53">
        <v>715.74400000000003</v>
      </c>
      <c r="H24" s="53">
        <v>808.91300000000001</v>
      </c>
      <c r="I24" s="53">
        <v>174.04</v>
      </c>
      <c r="J24" s="53">
        <v>308.81299999999999</v>
      </c>
      <c r="K24" s="53">
        <v>110.821</v>
      </c>
      <c r="L24" s="53">
        <v>483.416</v>
      </c>
      <c r="M24" s="53">
        <v>1302.675</v>
      </c>
      <c r="N24" s="53">
        <v>3007.7559999999999</v>
      </c>
      <c r="O24" s="52">
        <v>14027.03</v>
      </c>
      <c r="P24" s="53">
        <v>1102.636</v>
      </c>
      <c r="Q24" s="53">
        <v>896.45399999999995</v>
      </c>
      <c r="R24" s="53">
        <v>291.20800000000003</v>
      </c>
      <c r="S24" s="53">
        <v>177.94499999999999</v>
      </c>
      <c r="T24" s="53">
        <v>515.23900000000003</v>
      </c>
      <c r="U24" s="53">
        <v>125.929</v>
      </c>
      <c r="V24" s="53">
        <v>44.301000000000002</v>
      </c>
      <c r="W24" s="53">
        <v>99.988</v>
      </c>
      <c r="X24" s="53">
        <v>237.709</v>
      </c>
      <c r="Y24" s="54">
        <v>25924.901000000002</v>
      </c>
      <c r="Z24" s="55">
        <v>54.106000000000002</v>
      </c>
    </row>
    <row r="25" spans="1:26" s="39" customFormat="1" ht="11.25" x14ac:dyDescent="0.2">
      <c r="A25" s="44">
        <v>17</v>
      </c>
      <c r="B25" s="42" t="s">
        <v>36</v>
      </c>
      <c r="C25" s="42" t="s">
        <v>150</v>
      </c>
      <c r="D25" s="53">
        <v>79.417000000000002</v>
      </c>
      <c r="E25" s="53">
        <v>11.331</v>
      </c>
      <c r="F25" s="53">
        <v>8.1880000000000006</v>
      </c>
      <c r="G25" s="53">
        <v>57.817999999999998</v>
      </c>
      <c r="H25" s="53">
        <v>46.957999999999998</v>
      </c>
      <c r="I25" s="53">
        <v>21.794</v>
      </c>
      <c r="J25" s="53">
        <v>28.026</v>
      </c>
      <c r="K25" s="53">
        <v>0.624</v>
      </c>
      <c r="L25" s="53">
        <v>30.675999999999998</v>
      </c>
      <c r="M25" s="53">
        <v>44.405999999999999</v>
      </c>
      <c r="N25" s="53">
        <v>75.751000000000005</v>
      </c>
      <c r="O25" s="53">
        <v>470.45</v>
      </c>
      <c r="P25" s="52">
        <v>4401.3879999999999</v>
      </c>
      <c r="Q25" s="53">
        <v>543.43100000000004</v>
      </c>
      <c r="R25" s="53">
        <v>47.686999999999998</v>
      </c>
      <c r="S25" s="53">
        <v>185.739</v>
      </c>
      <c r="T25" s="53">
        <v>20.622</v>
      </c>
      <c r="U25" s="53">
        <v>3.7759999999999998</v>
      </c>
      <c r="V25" s="53">
        <v>12.583</v>
      </c>
      <c r="W25" s="53">
        <v>5.2359999999999998</v>
      </c>
      <c r="X25" s="53">
        <v>19.074000000000002</v>
      </c>
      <c r="Y25" s="54">
        <v>6114.9759999999997</v>
      </c>
      <c r="Z25" s="55">
        <v>71.977000000000004</v>
      </c>
    </row>
    <row r="26" spans="1:26" s="39" customFormat="1" ht="11.25" x14ac:dyDescent="0.2">
      <c r="A26" s="44">
        <v>18</v>
      </c>
      <c r="B26" s="42" t="s">
        <v>37</v>
      </c>
      <c r="C26" s="42" t="s">
        <v>150</v>
      </c>
      <c r="D26" s="53">
        <v>316.30900000000003</v>
      </c>
      <c r="E26" s="53">
        <v>171.63</v>
      </c>
      <c r="F26" s="53">
        <v>88.308000000000007</v>
      </c>
      <c r="G26" s="53">
        <v>352.96</v>
      </c>
      <c r="H26" s="53">
        <v>107.51300000000001</v>
      </c>
      <c r="I26" s="53">
        <v>35.317</v>
      </c>
      <c r="J26" s="53">
        <v>28.251000000000001</v>
      </c>
      <c r="K26" s="53">
        <v>1.651</v>
      </c>
      <c r="L26" s="53">
        <v>7.4050000000000002</v>
      </c>
      <c r="M26" s="53">
        <v>128.65600000000001</v>
      </c>
      <c r="N26" s="53">
        <v>67.504000000000005</v>
      </c>
      <c r="O26" s="53">
        <v>776.36500000000001</v>
      </c>
      <c r="P26" s="53">
        <v>435.34699999999998</v>
      </c>
      <c r="Q26" s="52">
        <v>2252.42</v>
      </c>
      <c r="R26" s="53">
        <v>299.077</v>
      </c>
      <c r="S26" s="53">
        <v>481.85300000000001</v>
      </c>
      <c r="T26" s="53">
        <v>186.93299999999999</v>
      </c>
      <c r="U26" s="53">
        <v>10.795999999999999</v>
      </c>
      <c r="V26" s="53">
        <v>56.222000000000001</v>
      </c>
      <c r="W26" s="53">
        <v>15.901999999999999</v>
      </c>
      <c r="X26" s="53">
        <v>10.041</v>
      </c>
      <c r="Y26" s="54">
        <v>5830.4610000000002</v>
      </c>
      <c r="Z26" s="55">
        <v>38.631999999999998</v>
      </c>
    </row>
    <row r="27" spans="1:26" s="39" customFormat="1" ht="11.25" x14ac:dyDescent="0.2">
      <c r="A27" s="44">
        <v>19</v>
      </c>
      <c r="B27" s="42" t="s">
        <v>38</v>
      </c>
      <c r="C27" s="42" t="s">
        <v>150</v>
      </c>
      <c r="D27" s="53">
        <v>721.875</v>
      </c>
      <c r="E27" s="53">
        <v>426.86500000000001</v>
      </c>
      <c r="F27" s="53">
        <v>430.77300000000002</v>
      </c>
      <c r="G27" s="53">
        <v>331.63299999999998</v>
      </c>
      <c r="H27" s="53">
        <v>64.838999999999999</v>
      </c>
      <c r="I27" s="53">
        <v>63.051000000000002</v>
      </c>
      <c r="J27" s="53">
        <v>26.125</v>
      </c>
      <c r="K27" s="53">
        <v>9.6329999999999991</v>
      </c>
      <c r="L27" s="53">
        <v>28.225999999999999</v>
      </c>
      <c r="M27" s="53">
        <v>150.36199999999999</v>
      </c>
      <c r="N27" s="53">
        <v>26.198</v>
      </c>
      <c r="O27" s="53">
        <v>233.13399999999999</v>
      </c>
      <c r="P27" s="53">
        <v>157.876</v>
      </c>
      <c r="Q27" s="53">
        <v>522.72500000000002</v>
      </c>
      <c r="R27" s="52">
        <v>1232.394</v>
      </c>
      <c r="S27" s="53">
        <v>521.84500000000003</v>
      </c>
      <c r="T27" s="53">
        <v>247.023</v>
      </c>
      <c r="U27" s="53">
        <v>51.640999999999998</v>
      </c>
      <c r="V27" s="53">
        <v>17.835000000000001</v>
      </c>
      <c r="W27" s="53">
        <v>179.125</v>
      </c>
      <c r="X27" s="53">
        <v>76.691000000000003</v>
      </c>
      <c r="Y27" s="54">
        <v>5519.8689999999997</v>
      </c>
      <c r="Z27" s="55">
        <v>22.327000000000002</v>
      </c>
    </row>
    <row r="28" spans="1:26" s="39" customFormat="1" ht="6.75" customHeight="1" x14ac:dyDescent="0.2">
      <c r="A28" s="44"/>
      <c r="B28" s="42"/>
      <c r="C28" s="42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6"/>
      <c r="Z28" s="55"/>
    </row>
    <row r="29" spans="1:26" s="39" customFormat="1" ht="11.25" x14ac:dyDescent="0.2">
      <c r="A29" s="44">
        <v>20</v>
      </c>
      <c r="B29" s="42" t="s">
        <v>39</v>
      </c>
      <c r="C29" s="42" t="s">
        <v>150</v>
      </c>
      <c r="D29" s="53">
        <v>219.45099999999999</v>
      </c>
      <c r="E29" s="53">
        <v>553.95399999999995</v>
      </c>
      <c r="F29" s="53">
        <v>61.508000000000003</v>
      </c>
      <c r="G29" s="53">
        <v>208.38499999999999</v>
      </c>
      <c r="H29" s="53">
        <v>96.114000000000004</v>
      </c>
      <c r="I29" s="53">
        <v>20.875</v>
      </c>
      <c r="J29" s="53">
        <v>73.325999999999993</v>
      </c>
      <c r="K29" s="53">
        <v>0.27100000000000002</v>
      </c>
      <c r="L29" s="53">
        <v>7.8319999999999999</v>
      </c>
      <c r="M29" s="53">
        <v>94.028000000000006</v>
      </c>
      <c r="N29" s="53">
        <v>89.879000000000005</v>
      </c>
      <c r="O29" s="53">
        <v>419.51400000000001</v>
      </c>
      <c r="P29" s="53">
        <v>330.15199999999999</v>
      </c>
      <c r="Q29" s="53">
        <v>416.78500000000003</v>
      </c>
      <c r="R29" s="53">
        <v>433.678</v>
      </c>
      <c r="S29" s="52">
        <v>4927.4870000000001</v>
      </c>
      <c r="T29" s="53">
        <v>997.82100000000003</v>
      </c>
      <c r="U29" s="53">
        <v>87.894999999999996</v>
      </c>
      <c r="V29" s="53">
        <v>85.177000000000007</v>
      </c>
      <c r="W29" s="53">
        <v>205.846</v>
      </c>
      <c r="X29" s="53">
        <v>89.909000000000006</v>
      </c>
      <c r="Y29" s="54">
        <v>9419.8889999999992</v>
      </c>
      <c r="Z29" s="55">
        <v>52.308999999999997</v>
      </c>
    </row>
    <row r="30" spans="1:26" s="39" customFormat="1" ht="11.25" x14ac:dyDescent="0.2">
      <c r="A30" s="44">
        <v>21</v>
      </c>
      <c r="B30" s="42" t="s">
        <v>40</v>
      </c>
      <c r="C30" s="42" t="s">
        <v>150</v>
      </c>
      <c r="D30" s="53">
        <v>300.35700000000003</v>
      </c>
      <c r="E30" s="53">
        <v>398.24099999999999</v>
      </c>
      <c r="F30" s="53">
        <v>16.402000000000001</v>
      </c>
      <c r="G30" s="53">
        <v>18.216000000000001</v>
      </c>
      <c r="H30" s="53">
        <v>18.210999999999999</v>
      </c>
      <c r="I30" s="53">
        <v>3.278</v>
      </c>
      <c r="J30" s="53">
        <v>59.518999999999998</v>
      </c>
      <c r="K30" s="53">
        <v>0.20899999999999999</v>
      </c>
      <c r="L30" s="53">
        <v>9.9939999999999998</v>
      </c>
      <c r="M30" s="53">
        <v>59.085000000000001</v>
      </c>
      <c r="N30" s="53">
        <v>23.073</v>
      </c>
      <c r="O30" s="53">
        <v>146.215</v>
      </c>
      <c r="P30" s="53">
        <v>111.842</v>
      </c>
      <c r="Q30" s="53">
        <v>188.06100000000001</v>
      </c>
      <c r="R30" s="53">
        <v>133.078</v>
      </c>
      <c r="S30" s="53">
        <v>1197.6079999999999</v>
      </c>
      <c r="T30" s="52">
        <v>4356.9470000000001</v>
      </c>
      <c r="U30" s="53">
        <v>359.43299999999999</v>
      </c>
      <c r="V30" s="53">
        <v>58.244</v>
      </c>
      <c r="W30" s="53">
        <v>10.182</v>
      </c>
      <c r="X30" s="53">
        <v>0.98799999999999999</v>
      </c>
      <c r="Y30" s="54">
        <v>7469.1819999999998</v>
      </c>
      <c r="Z30" s="55">
        <v>58.332000000000001</v>
      </c>
    </row>
    <row r="31" spans="1:26" s="39" customFormat="1" ht="11.25" x14ac:dyDescent="0.2">
      <c r="A31" s="44">
        <v>22</v>
      </c>
      <c r="B31" s="42" t="s">
        <v>41</v>
      </c>
      <c r="C31" s="42" t="s">
        <v>150</v>
      </c>
      <c r="D31" s="53">
        <v>63.665999999999997</v>
      </c>
      <c r="E31" s="53">
        <v>8.0830000000000002</v>
      </c>
      <c r="F31" s="53">
        <v>21.809000000000001</v>
      </c>
      <c r="G31" s="53">
        <v>41.442</v>
      </c>
      <c r="H31" s="53">
        <v>47.255000000000003</v>
      </c>
      <c r="I31" s="53">
        <v>31.152000000000001</v>
      </c>
      <c r="J31" s="53">
        <v>71.474000000000004</v>
      </c>
      <c r="K31" s="53">
        <v>0.48699999999999999</v>
      </c>
      <c r="L31" s="53">
        <v>4.9080000000000004</v>
      </c>
      <c r="M31" s="53">
        <v>78.527000000000001</v>
      </c>
      <c r="N31" s="53">
        <v>25.821000000000002</v>
      </c>
      <c r="O31" s="53">
        <v>154.774</v>
      </c>
      <c r="P31" s="53">
        <v>18.344999999999999</v>
      </c>
      <c r="Q31" s="53">
        <v>39.158999999999999</v>
      </c>
      <c r="R31" s="53">
        <v>36.152999999999999</v>
      </c>
      <c r="S31" s="53">
        <v>121.696</v>
      </c>
      <c r="T31" s="53">
        <v>669.05200000000002</v>
      </c>
      <c r="U31" s="52">
        <v>8925.1190000000006</v>
      </c>
      <c r="V31" s="53">
        <v>321.23</v>
      </c>
      <c r="W31" s="53">
        <v>550.75800000000004</v>
      </c>
      <c r="X31" s="53">
        <v>65.087000000000003</v>
      </c>
      <c r="Y31" s="54">
        <v>11295.998</v>
      </c>
      <c r="Z31" s="55">
        <v>79.010999999999996</v>
      </c>
    </row>
    <row r="32" spans="1:26" s="39" customFormat="1" ht="11.25" x14ac:dyDescent="0.2">
      <c r="A32" s="44">
        <v>23</v>
      </c>
      <c r="B32" s="42" t="s">
        <v>136</v>
      </c>
      <c r="C32" s="42" t="s">
        <v>150</v>
      </c>
      <c r="D32" s="53">
        <v>32.134</v>
      </c>
      <c r="E32" s="53">
        <v>142.20099999999999</v>
      </c>
      <c r="F32" s="53">
        <v>1.9</v>
      </c>
      <c r="G32" s="53">
        <v>18.372</v>
      </c>
      <c r="H32" s="53">
        <v>12.601000000000001</v>
      </c>
      <c r="I32" s="53">
        <v>5.6779999999999999</v>
      </c>
      <c r="J32" s="53">
        <v>5.2169999999999996</v>
      </c>
      <c r="K32" s="53">
        <v>5.0999999999999997E-2</v>
      </c>
      <c r="L32" s="53">
        <v>4.2489999999999997</v>
      </c>
      <c r="M32" s="53">
        <v>22.712</v>
      </c>
      <c r="N32" s="53">
        <v>3.2450000000000001</v>
      </c>
      <c r="O32" s="53">
        <v>46.634999999999998</v>
      </c>
      <c r="P32" s="53">
        <v>1.3759999999999999</v>
      </c>
      <c r="Q32" s="53">
        <v>24.803000000000001</v>
      </c>
      <c r="R32" s="53">
        <v>6.63</v>
      </c>
      <c r="S32" s="53">
        <v>259.86900000000003</v>
      </c>
      <c r="T32" s="53">
        <v>710.04399999999998</v>
      </c>
      <c r="U32" s="53">
        <v>2725.3539999999998</v>
      </c>
      <c r="V32" s="52">
        <v>3389.3359999999998</v>
      </c>
      <c r="W32" s="53">
        <v>137.13999999999999</v>
      </c>
      <c r="X32" s="53">
        <v>7.9770000000000003</v>
      </c>
      <c r="Y32" s="54">
        <v>7557.5219999999999</v>
      </c>
      <c r="Z32" s="55">
        <v>44.847000000000001</v>
      </c>
    </row>
    <row r="33" spans="1:26" s="39" customFormat="1" ht="11.25" x14ac:dyDescent="0.2">
      <c r="A33" s="44">
        <v>24</v>
      </c>
      <c r="B33" s="42" t="s">
        <v>42</v>
      </c>
      <c r="C33" s="42" t="s">
        <v>150</v>
      </c>
      <c r="D33" s="53">
        <v>31.617999999999999</v>
      </c>
      <c r="E33" s="53">
        <v>5.0739999999999998</v>
      </c>
      <c r="F33" s="53">
        <v>7.8440000000000003</v>
      </c>
      <c r="G33" s="53">
        <v>6.2380000000000004</v>
      </c>
      <c r="H33" s="53">
        <v>77.424999999999997</v>
      </c>
      <c r="I33" s="53">
        <v>6.6420000000000003</v>
      </c>
      <c r="J33" s="53">
        <v>7.609</v>
      </c>
      <c r="K33" s="53">
        <v>1.7999999999999999E-2</v>
      </c>
      <c r="L33" s="53">
        <v>12.247</v>
      </c>
      <c r="M33" s="53">
        <v>147.74700000000001</v>
      </c>
      <c r="N33" s="53">
        <v>15.108000000000001</v>
      </c>
      <c r="O33" s="53">
        <v>269.26499999999999</v>
      </c>
      <c r="P33" s="53">
        <v>15.057</v>
      </c>
      <c r="Q33" s="53">
        <v>2.6459999999999999</v>
      </c>
      <c r="R33" s="53">
        <v>22.103999999999999</v>
      </c>
      <c r="S33" s="53">
        <v>18.917999999999999</v>
      </c>
      <c r="T33" s="53">
        <v>36.296999999999997</v>
      </c>
      <c r="U33" s="53">
        <v>1214.0070000000001</v>
      </c>
      <c r="V33" s="53">
        <v>151.279</v>
      </c>
      <c r="W33" s="52">
        <v>5790.5659999999998</v>
      </c>
      <c r="X33" s="53">
        <v>1471.434</v>
      </c>
      <c r="Y33" s="54">
        <v>9309.1460000000006</v>
      </c>
      <c r="Z33" s="55">
        <v>62.203000000000003</v>
      </c>
    </row>
    <row r="34" spans="1:26" s="39" customFormat="1" ht="11.25" x14ac:dyDescent="0.2">
      <c r="A34" s="44">
        <v>25</v>
      </c>
      <c r="B34" s="42" t="s">
        <v>43</v>
      </c>
      <c r="C34" s="42" t="s">
        <v>150</v>
      </c>
      <c r="D34" s="53">
        <v>30.29</v>
      </c>
      <c r="E34" s="53">
        <v>5.5049999999999999</v>
      </c>
      <c r="F34" s="53">
        <v>1015.628</v>
      </c>
      <c r="G34" s="53">
        <v>4.6609999999999996</v>
      </c>
      <c r="H34" s="53">
        <v>11.708</v>
      </c>
      <c r="I34" s="53">
        <v>2.19</v>
      </c>
      <c r="J34" s="53">
        <v>4.569</v>
      </c>
      <c r="K34" s="53">
        <v>0.254</v>
      </c>
      <c r="L34" s="53">
        <v>0.26900000000000002</v>
      </c>
      <c r="M34" s="53">
        <v>185.35900000000001</v>
      </c>
      <c r="N34" s="53">
        <v>23.024999999999999</v>
      </c>
      <c r="O34" s="53">
        <v>151.08000000000001</v>
      </c>
      <c r="P34" s="53">
        <v>2.887</v>
      </c>
      <c r="Q34" s="53">
        <v>24.07</v>
      </c>
      <c r="R34" s="53">
        <v>3.9809999999999999</v>
      </c>
      <c r="S34" s="53">
        <v>2447.7170000000001</v>
      </c>
      <c r="T34" s="53">
        <v>33.29</v>
      </c>
      <c r="U34" s="53">
        <v>4.7590000000000003</v>
      </c>
      <c r="V34" s="53">
        <v>2.8530000000000002</v>
      </c>
      <c r="W34" s="53">
        <v>688.46600000000001</v>
      </c>
      <c r="X34" s="52">
        <v>8549.1149999999998</v>
      </c>
      <c r="Y34" s="54">
        <v>13191.677</v>
      </c>
      <c r="Z34" s="55">
        <v>64.807000000000002</v>
      </c>
    </row>
    <row r="35" spans="1:26" s="39" customFormat="1" ht="6.75" customHeight="1" x14ac:dyDescent="0.2">
      <c r="A35" s="44"/>
      <c r="B35" s="42"/>
      <c r="C35" s="42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4"/>
      <c r="Z35" s="55"/>
    </row>
    <row r="36" spans="1:26" s="39" customFormat="1" ht="12" thickBot="1" x14ac:dyDescent="0.25">
      <c r="A36" s="47" t="s">
        <v>1</v>
      </c>
      <c r="C36" s="42" t="s">
        <v>150</v>
      </c>
      <c r="D36" s="54">
        <v>14785.217000000001</v>
      </c>
      <c r="E36" s="54">
        <v>5399.8140000000003</v>
      </c>
      <c r="F36" s="54">
        <v>4414.3829999999998</v>
      </c>
      <c r="G36" s="54">
        <v>9215.5509999999995</v>
      </c>
      <c r="H36" s="54">
        <v>5578.665</v>
      </c>
      <c r="I36" s="54">
        <v>2983.4960000000001</v>
      </c>
      <c r="J36" s="54">
        <v>8563.2870000000003</v>
      </c>
      <c r="K36" s="54">
        <v>738.69899999999996</v>
      </c>
      <c r="L36" s="54">
        <v>3120.4940000000001</v>
      </c>
      <c r="M36" s="54">
        <v>19610.039000000001</v>
      </c>
      <c r="N36" s="54">
        <v>8659.0519999999997</v>
      </c>
      <c r="O36" s="54">
        <v>22054.328000000001</v>
      </c>
      <c r="P36" s="54">
        <v>7314.8779999999997</v>
      </c>
      <c r="Q36" s="54">
        <v>6634.7709999999997</v>
      </c>
      <c r="R36" s="54">
        <v>4265.0510000000004</v>
      </c>
      <c r="S36" s="54">
        <v>11374.755999999999</v>
      </c>
      <c r="T36" s="54">
        <v>8904.9639999999999</v>
      </c>
      <c r="U36" s="54">
        <v>13860.861999999999</v>
      </c>
      <c r="V36" s="54">
        <v>4295.0360000000001</v>
      </c>
      <c r="W36" s="54">
        <v>8088.0789999999997</v>
      </c>
      <c r="X36" s="54">
        <v>10932.543</v>
      </c>
      <c r="Y36" s="56">
        <v>180793.96299999999</v>
      </c>
      <c r="Z36" s="195" t="s">
        <v>422</v>
      </c>
    </row>
    <row r="37" spans="1:26" s="20" customFormat="1" ht="12" thickBot="1" x14ac:dyDescent="0.25">
      <c r="A37" s="108" t="s">
        <v>153</v>
      </c>
      <c r="B37" s="152"/>
      <c r="C37" s="109" t="s">
        <v>149</v>
      </c>
      <c r="D37" s="194">
        <v>49.3</v>
      </c>
      <c r="E37" s="194">
        <v>38.01</v>
      </c>
      <c r="F37" s="194">
        <v>28.248999999999999</v>
      </c>
      <c r="G37" s="194">
        <v>46.164999999999999</v>
      </c>
      <c r="H37" s="194">
        <v>38.429000000000002</v>
      </c>
      <c r="I37" s="194">
        <v>30.033000000000001</v>
      </c>
      <c r="J37" s="194">
        <v>45.265999999999998</v>
      </c>
      <c r="K37" s="194">
        <v>68.08</v>
      </c>
      <c r="L37" s="194">
        <v>35.308999999999997</v>
      </c>
      <c r="M37" s="194">
        <v>70.177999999999997</v>
      </c>
      <c r="N37" s="194">
        <v>35.947000000000003</v>
      </c>
      <c r="O37" s="194">
        <v>63.601999999999997</v>
      </c>
      <c r="P37" s="194">
        <v>60.17</v>
      </c>
      <c r="Q37" s="194">
        <v>33.948999999999998</v>
      </c>
      <c r="R37" s="194">
        <v>28.895</v>
      </c>
      <c r="S37" s="194">
        <v>43.319000000000003</v>
      </c>
      <c r="T37" s="194">
        <v>48.927</v>
      </c>
      <c r="U37" s="194">
        <v>64.391000000000005</v>
      </c>
      <c r="V37" s="194">
        <v>78.912999999999997</v>
      </c>
      <c r="W37" s="194">
        <v>71.593999999999994</v>
      </c>
      <c r="X37" s="194">
        <v>78.198999999999998</v>
      </c>
      <c r="Y37" s="195" t="s">
        <v>422</v>
      </c>
      <c r="Z37" s="194">
        <v>54.255000000000003</v>
      </c>
    </row>
    <row r="38" spans="1:26" s="138" customFormat="1" ht="15" customHeight="1" x14ac:dyDescent="0.15">
      <c r="A38" s="39" t="s">
        <v>474</v>
      </c>
      <c r="B38" s="169"/>
      <c r="C38" s="169"/>
      <c r="D38" s="169"/>
      <c r="E38" s="169"/>
      <c r="F38" s="169"/>
      <c r="G38" s="169"/>
    </row>
    <row r="39" spans="1:26" x14ac:dyDescent="0.2">
      <c r="A39" s="39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234"/>
      <c r="V39" s="234"/>
      <c r="W39" s="234"/>
      <c r="X39" s="234"/>
    </row>
  </sheetData>
  <mergeCells count="3">
    <mergeCell ref="D4:X4"/>
    <mergeCell ref="A5:B5"/>
    <mergeCell ref="Z4:Z5"/>
  </mergeCells>
  <hyperlinks>
    <hyperlink ref="X1" location="'Tabellförteckning_List of table'!G1" display="Till innehållsförteckning"/>
  </hyperlinks>
  <pageMargins left="0.26" right="0.22" top="0.74803149606299213" bottom="0.54" header="0.31496062992125984" footer="0.31496062992125984"/>
  <pageSetup paperSize="9" scale="9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workbookViewId="0">
      <selection activeCell="A5" sqref="A5:A10"/>
    </sheetView>
  </sheetViews>
  <sheetFormatPr defaultRowHeight="12.75" x14ac:dyDescent="0.2"/>
  <cols>
    <col min="1" max="1" width="27.5703125" style="7" customWidth="1"/>
    <col min="2" max="3" width="6.140625" style="7" customWidth="1"/>
    <col min="4" max="4" width="9.140625" style="7"/>
    <col min="5" max="5" width="27.5703125" style="7" customWidth="1"/>
    <col min="6" max="7" width="6.140625" style="7" customWidth="1"/>
    <col min="8" max="16384" width="9.140625" style="7"/>
  </cols>
  <sheetData>
    <row r="1" spans="1:11" x14ac:dyDescent="0.2">
      <c r="A1" s="21" t="s">
        <v>126</v>
      </c>
    </row>
    <row r="2" spans="1:11" x14ac:dyDescent="0.2">
      <c r="A2" s="21" t="s">
        <v>111</v>
      </c>
      <c r="E2" s="21" t="s">
        <v>115</v>
      </c>
    </row>
    <row r="3" spans="1:11" x14ac:dyDescent="0.2">
      <c r="A3" s="7" t="s">
        <v>110</v>
      </c>
      <c r="E3" s="7" t="s">
        <v>114</v>
      </c>
    </row>
    <row r="4" spans="1:11" ht="25.5" customHeight="1" x14ac:dyDescent="0.2">
      <c r="A4" s="37" t="s">
        <v>50</v>
      </c>
      <c r="B4" s="38" t="s">
        <v>51</v>
      </c>
      <c r="C4" s="38" t="s">
        <v>52</v>
      </c>
      <c r="E4" s="37" t="s">
        <v>50</v>
      </c>
      <c r="F4" s="38" t="s">
        <v>51</v>
      </c>
      <c r="G4" s="38" t="s">
        <v>52</v>
      </c>
      <c r="K4" s="7" t="s">
        <v>156</v>
      </c>
    </row>
    <row r="5" spans="1:11" x14ac:dyDescent="0.2">
      <c r="A5" s="9" t="s">
        <v>53</v>
      </c>
      <c r="B5" s="10"/>
      <c r="C5" s="10"/>
      <c r="E5" s="9" t="s">
        <v>53</v>
      </c>
      <c r="F5" s="11"/>
      <c r="G5" s="11"/>
    </row>
    <row r="6" spans="1:11" x14ac:dyDescent="0.2">
      <c r="A6" s="12" t="s">
        <v>54</v>
      </c>
      <c r="B6" s="13"/>
      <c r="C6" s="13"/>
      <c r="E6" s="12" t="s">
        <v>54</v>
      </c>
      <c r="F6" s="14"/>
      <c r="G6" s="14"/>
    </row>
    <row r="7" spans="1:11" ht="25.5" customHeight="1" x14ac:dyDescent="0.2">
      <c r="A7" s="15" t="s">
        <v>55</v>
      </c>
      <c r="B7" s="13"/>
      <c r="C7" s="13"/>
      <c r="E7" s="15" t="s">
        <v>55</v>
      </c>
      <c r="F7" s="14"/>
      <c r="G7" s="14"/>
    </row>
    <row r="8" spans="1:11" ht="25.5" customHeight="1" x14ac:dyDescent="0.2">
      <c r="A8" s="15" t="s">
        <v>56</v>
      </c>
      <c r="B8" s="13"/>
      <c r="C8" s="13"/>
      <c r="E8" s="15" t="s">
        <v>56</v>
      </c>
      <c r="F8" s="14"/>
      <c r="G8" s="14"/>
    </row>
    <row r="9" spans="1:11" x14ac:dyDescent="0.2">
      <c r="A9" s="12" t="s">
        <v>57</v>
      </c>
      <c r="B9" s="13"/>
      <c r="C9" s="13"/>
      <c r="E9" s="12" t="s">
        <v>57</v>
      </c>
      <c r="F9" s="14"/>
      <c r="G9" s="14"/>
    </row>
    <row r="10" spans="1:11" x14ac:dyDescent="0.2">
      <c r="A10" s="16" t="s">
        <v>19</v>
      </c>
      <c r="B10" s="17"/>
      <c r="C10" s="17"/>
      <c r="E10" s="16" t="s">
        <v>19</v>
      </c>
      <c r="F10" s="18"/>
      <c r="G10" s="18"/>
    </row>
    <row r="11" spans="1:11" ht="17.25" customHeight="1" x14ac:dyDescent="0.2">
      <c r="B11" s="19">
        <v>1</v>
      </c>
      <c r="C11" s="19">
        <v>1</v>
      </c>
      <c r="E11" s="20"/>
      <c r="F11" s="19">
        <v>1</v>
      </c>
      <c r="G11" s="19">
        <v>1</v>
      </c>
    </row>
    <row r="13" spans="1:11" x14ac:dyDescent="0.2">
      <c r="A13" s="21" t="s">
        <v>112</v>
      </c>
    </row>
    <row r="14" spans="1:11" x14ac:dyDescent="0.2">
      <c r="A14" s="7" t="s">
        <v>24</v>
      </c>
    </row>
    <row r="15" spans="1:11" ht="24" x14ac:dyDescent="0.2">
      <c r="A15" s="37" t="s">
        <v>50</v>
      </c>
      <c r="B15" s="38" t="s">
        <v>51</v>
      </c>
      <c r="C15" s="38" t="s">
        <v>52</v>
      </c>
    </row>
    <row r="16" spans="1:11" x14ac:dyDescent="0.2">
      <c r="A16" s="9" t="s">
        <v>53</v>
      </c>
      <c r="B16" s="10"/>
      <c r="C16" s="10"/>
    </row>
    <row r="17" spans="1:3" x14ac:dyDescent="0.2">
      <c r="A17" s="12" t="s">
        <v>54</v>
      </c>
      <c r="B17" s="13"/>
      <c r="C17" s="13"/>
    </row>
    <row r="18" spans="1:3" ht="22.5" x14ac:dyDescent="0.2">
      <c r="A18" s="15" t="s">
        <v>55</v>
      </c>
      <c r="B18" s="13"/>
      <c r="C18" s="13"/>
    </row>
    <row r="19" spans="1:3" ht="22.5" x14ac:dyDescent="0.2">
      <c r="A19" s="15" t="s">
        <v>56</v>
      </c>
      <c r="B19" s="13"/>
      <c r="C19" s="13"/>
    </row>
    <row r="20" spans="1:3" x14ac:dyDescent="0.2">
      <c r="A20" s="12" t="s">
        <v>57</v>
      </c>
      <c r="B20" s="13"/>
      <c r="C20" s="13"/>
    </row>
    <row r="21" spans="1:3" x14ac:dyDescent="0.2">
      <c r="A21" s="16" t="s">
        <v>19</v>
      </c>
      <c r="B21" s="17"/>
      <c r="C21" s="17"/>
    </row>
    <row r="22" spans="1:3" x14ac:dyDescent="0.2">
      <c r="B22" s="19">
        <v>1</v>
      </c>
      <c r="C22" s="19">
        <v>1</v>
      </c>
    </row>
    <row r="23" spans="1:3" s="8" customFormat="1" x14ac:dyDescent="0.2"/>
    <row r="24" spans="1:3" x14ac:dyDescent="0.2">
      <c r="A24" s="21" t="s">
        <v>113</v>
      </c>
    </row>
    <row r="25" spans="1:3" x14ac:dyDescent="0.2">
      <c r="A25" s="7" t="s">
        <v>1</v>
      </c>
    </row>
    <row r="26" spans="1:3" ht="24" x14ac:dyDescent="0.2">
      <c r="A26" s="37" t="s">
        <v>50</v>
      </c>
      <c r="B26" s="38" t="s">
        <v>51</v>
      </c>
      <c r="C26" s="38" t="s">
        <v>52</v>
      </c>
    </row>
    <row r="27" spans="1:3" x14ac:dyDescent="0.2">
      <c r="A27" s="9" t="s">
        <v>53</v>
      </c>
      <c r="B27" s="10"/>
      <c r="C27" s="10"/>
    </row>
    <row r="28" spans="1:3" x14ac:dyDescent="0.2">
      <c r="A28" s="12" t="s">
        <v>54</v>
      </c>
      <c r="B28" s="13"/>
      <c r="C28" s="13"/>
    </row>
    <row r="29" spans="1:3" ht="22.5" x14ac:dyDescent="0.2">
      <c r="A29" s="15" t="s">
        <v>55</v>
      </c>
      <c r="B29" s="13"/>
      <c r="C29" s="13"/>
    </row>
    <row r="30" spans="1:3" ht="22.5" x14ac:dyDescent="0.2">
      <c r="A30" s="15" t="s">
        <v>56</v>
      </c>
      <c r="B30" s="13"/>
      <c r="C30" s="13"/>
    </row>
    <row r="31" spans="1:3" x14ac:dyDescent="0.2">
      <c r="A31" s="12" t="s">
        <v>57</v>
      </c>
      <c r="B31" s="13"/>
      <c r="C31" s="13"/>
    </row>
    <row r="32" spans="1:3" x14ac:dyDescent="0.2">
      <c r="A32" s="16" t="s">
        <v>19</v>
      </c>
      <c r="B32" s="17"/>
      <c r="C32" s="17"/>
    </row>
    <row r="33" spans="2:3" x14ac:dyDescent="0.2">
      <c r="B33" s="19">
        <v>1</v>
      </c>
      <c r="C33" s="19">
        <v>1</v>
      </c>
    </row>
    <row r="34" spans="2:3" s="8" customFormat="1" x14ac:dyDescent="0.2"/>
  </sheetData>
  <pageMargins left="0.7" right="0.7" top="0.75" bottom="0.75" header="0.3" footer="0.3"/>
  <pageSetup paperSize="9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34998626667073579"/>
  </sheetPr>
  <dimension ref="A1:AC40"/>
  <sheetViews>
    <sheetView zoomScaleNormal="100" workbookViewId="0">
      <selection activeCell="B51" sqref="B51"/>
    </sheetView>
  </sheetViews>
  <sheetFormatPr defaultRowHeight="12.75" x14ac:dyDescent="0.2"/>
  <cols>
    <col min="1" max="1" width="2.85546875" style="1" customWidth="1"/>
    <col min="2" max="2" width="17" style="1" customWidth="1"/>
    <col min="3" max="3" width="15.7109375" style="1" hidden="1" customWidth="1"/>
    <col min="4" max="4" width="6.5703125" style="1" bestFit="1" customWidth="1"/>
    <col min="5" max="6" width="5.7109375" style="1" customWidth="1"/>
    <col min="7" max="8" width="6.5703125" style="130" bestFit="1" customWidth="1"/>
    <col min="9" max="9" width="5.7109375" style="130" customWidth="1"/>
    <col min="10" max="10" width="5.7109375" style="1" customWidth="1"/>
    <col min="11" max="11" width="4.85546875" style="1" bestFit="1" customWidth="1"/>
    <col min="12" max="12" width="5.7109375" style="1" customWidth="1"/>
    <col min="13" max="13" width="6.5703125" style="1" bestFit="1" customWidth="1"/>
    <col min="14" max="14" width="5.7109375" style="1" customWidth="1"/>
    <col min="15" max="15" width="6.5703125" style="1" bestFit="1" customWidth="1"/>
    <col min="16" max="18" width="5.7109375" style="1" customWidth="1"/>
    <col min="19" max="19" width="6.5703125" style="1" bestFit="1" customWidth="1"/>
    <col min="20" max="24" width="5.7109375" style="1" customWidth="1"/>
    <col min="25" max="25" width="7.85546875" style="1" bestFit="1" customWidth="1"/>
    <col min="26" max="26" width="5.42578125" style="1" customWidth="1"/>
    <col min="27" max="16384" width="9.140625" style="1"/>
  </cols>
  <sheetData>
    <row r="1" spans="1:29" s="144" customFormat="1" ht="12.75" customHeight="1" x14ac:dyDescent="0.2">
      <c r="A1" s="21" t="s">
        <v>356</v>
      </c>
      <c r="X1" s="286" t="s">
        <v>377</v>
      </c>
      <c r="AA1" s="131"/>
      <c r="AB1" s="131"/>
      <c r="AC1" s="131"/>
    </row>
    <row r="2" spans="1:29" s="144" customFormat="1" x14ac:dyDescent="0.2">
      <c r="A2" s="143" t="s">
        <v>478</v>
      </c>
      <c r="AA2" s="131"/>
      <c r="AB2" s="131"/>
      <c r="AC2" s="131"/>
    </row>
    <row r="3" spans="1:29" s="20" customFormat="1" ht="12" customHeight="1" thickBot="1" x14ac:dyDescent="0.25"/>
    <row r="4" spans="1:29" s="20" customFormat="1" ht="23.25" customHeight="1" x14ac:dyDescent="0.2">
      <c r="A4" s="97"/>
      <c r="B4" s="97"/>
      <c r="C4" s="97"/>
      <c r="D4" s="323" t="s">
        <v>255</v>
      </c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323"/>
      <c r="Y4" s="98"/>
      <c r="Z4" s="325" t="s">
        <v>152</v>
      </c>
    </row>
    <row r="5" spans="1:29" s="20" customFormat="1" ht="39.75" customHeight="1" thickBot="1" x14ac:dyDescent="0.25">
      <c r="A5" s="324" t="s">
        <v>473</v>
      </c>
      <c r="B5" s="324"/>
      <c r="C5" s="140"/>
      <c r="D5" s="100">
        <v>1</v>
      </c>
      <c r="E5" s="100">
        <v>3</v>
      </c>
      <c r="F5" s="100">
        <v>4</v>
      </c>
      <c r="G5" s="100">
        <v>5</v>
      </c>
      <c r="H5" s="100">
        <v>6</v>
      </c>
      <c r="I5" s="100">
        <v>7</v>
      </c>
      <c r="J5" s="100">
        <v>8</v>
      </c>
      <c r="K5" s="100">
        <v>9</v>
      </c>
      <c r="L5" s="100">
        <v>10</v>
      </c>
      <c r="M5" s="100">
        <v>12</v>
      </c>
      <c r="N5" s="100">
        <v>13</v>
      </c>
      <c r="O5" s="100">
        <v>14</v>
      </c>
      <c r="P5" s="100">
        <v>17</v>
      </c>
      <c r="Q5" s="100">
        <v>18</v>
      </c>
      <c r="R5" s="100">
        <v>19</v>
      </c>
      <c r="S5" s="100">
        <v>20</v>
      </c>
      <c r="T5" s="100">
        <v>21</v>
      </c>
      <c r="U5" s="100">
        <v>22</v>
      </c>
      <c r="V5" s="100">
        <v>23</v>
      </c>
      <c r="W5" s="100">
        <v>24</v>
      </c>
      <c r="X5" s="100">
        <v>25</v>
      </c>
      <c r="Y5" s="101" t="s">
        <v>1</v>
      </c>
      <c r="Z5" s="326"/>
    </row>
    <row r="6" spans="1:29" s="20" customFormat="1" ht="11.25" x14ac:dyDescent="0.2">
      <c r="A6" s="48"/>
      <c r="B6" s="48"/>
      <c r="C6" s="4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50"/>
      <c r="Z6" s="51"/>
      <c r="AA6" s="39"/>
      <c r="AB6" s="39"/>
      <c r="AC6" s="39"/>
    </row>
    <row r="7" spans="1:29" s="20" customFormat="1" ht="11.25" hidden="1" x14ac:dyDescent="0.2">
      <c r="A7" s="48"/>
      <c r="B7" s="48"/>
      <c r="C7" s="4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  <c r="X7" s="49"/>
      <c r="Y7" s="50"/>
      <c r="Z7" s="51"/>
      <c r="AA7" s="39"/>
      <c r="AB7" s="39"/>
      <c r="AC7" s="39"/>
    </row>
    <row r="8" spans="1:29" s="20" customFormat="1" ht="11.25" hidden="1" x14ac:dyDescent="0.2">
      <c r="A8" s="48"/>
      <c r="B8" s="48"/>
      <c r="C8" s="4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50"/>
      <c r="Z8" s="51"/>
      <c r="AA8" s="39"/>
      <c r="AB8" s="39"/>
      <c r="AC8" s="39"/>
    </row>
    <row r="9" spans="1:29" s="20" customFormat="1" ht="11.25" hidden="1" x14ac:dyDescent="0.2">
      <c r="A9" s="48"/>
      <c r="B9" s="48"/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49"/>
      <c r="T9" s="49"/>
      <c r="U9" s="49"/>
      <c r="V9" s="49"/>
      <c r="W9" s="49"/>
      <c r="X9" s="49"/>
      <c r="Y9" s="50"/>
      <c r="Z9" s="51"/>
      <c r="AA9" s="39"/>
      <c r="AB9" s="39"/>
      <c r="AC9" s="39"/>
    </row>
    <row r="10" spans="1:29" s="20" customFormat="1" ht="11.25" hidden="1" x14ac:dyDescent="0.2">
      <c r="A10" s="48"/>
      <c r="B10" s="48"/>
      <c r="C10" s="4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50"/>
      <c r="Z10" s="51"/>
      <c r="AA10" s="39"/>
      <c r="AB10" s="39"/>
      <c r="AC10" s="39"/>
    </row>
    <row r="11" spans="1:29" s="39" customFormat="1" ht="11.25" x14ac:dyDescent="0.2">
      <c r="A11" s="44">
        <v>1</v>
      </c>
      <c r="B11" s="42" t="s">
        <v>26</v>
      </c>
      <c r="C11" s="42" t="s">
        <v>150</v>
      </c>
      <c r="D11" s="52">
        <v>85294.260999999999</v>
      </c>
      <c r="E11" s="53">
        <v>8528.8150000000005</v>
      </c>
      <c r="F11" s="53">
        <v>5637.5739999999996</v>
      </c>
      <c r="G11" s="53">
        <v>7279.0910000000003</v>
      </c>
      <c r="H11" s="53">
        <v>3540.9079999999999</v>
      </c>
      <c r="I11" s="53">
        <v>4151.1419999999998</v>
      </c>
      <c r="J11" s="53">
        <v>3189.643</v>
      </c>
      <c r="K11" s="53">
        <v>947.995</v>
      </c>
      <c r="L11" s="53">
        <v>1001.107</v>
      </c>
      <c r="M11" s="53">
        <v>11615.349</v>
      </c>
      <c r="N11" s="53">
        <v>6107.91</v>
      </c>
      <c r="O11" s="53">
        <v>25455.109</v>
      </c>
      <c r="P11" s="53">
        <v>3426.1570000000002</v>
      </c>
      <c r="Q11" s="53">
        <v>5630.3729999999996</v>
      </c>
      <c r="R11" s="53">
        <v>5125.6000000000004</v>
      </c>
      <c r="S11" s="53">
        <v>7292.7150000000001</v>
      </c>
      <c r="T11" s="53">
        <v>2751.3240000000001</v>
      </c>
      <c r="U11" s="53">
        <v>2881.7950000000001</v>
      </c>
      <c r="V11" s="53">
        <v>1510.277</v>
      </c>
      <c r="W11" s="53">
        <v>5493.4719999999998</v>
      </c>
      <c r="X11" s="53">
        <v>2617.4160000000002</v>
      </c>
      <c r="Y11" s="54">
        <v>199478.03400000001</v>
      </c>
      <c r="Z11" s="55">
        <v>42.759</v>
      </c>
    </row>
    <row r="12" spans="1:29" s="39" customFormat="1" ht="11.25" x14ac:dyDescent="0.2">
      <c r="A12" s="44">
        <v>3</v>
      </c>
      <c r="B12" s="42" t="s">
        <v>27</v>
      </c>
      <c r="C12" s="42" t="s">
        <v>150</v>
      </c>
      <c r="D12" s="53">
        <v>9390.6470000000008</v>
      </c>
      <c r="E12" s="52">
        <v>3308.3809999999999</v>
      </c>
      <c r="F12" s="53">
        <v>442.92599999999999</v>
      </c>
      <c r="G12" s="53">
        <v>509.72300000000001</v>
      </c>
      <c r="H12" s="53">
        <v>393.38</v>
      </c>
      <c r="I12" s="53">
        <v>277.60599999999999</v>
      </c>
      <c r="J12" s="53">
        <v>552.48500000000001</v>
      </c>
      <c r="K12" s="53">
        <v>98.132000000000005</v>
      </c>
      <c r="L12" s="53">
        <v>83.507999999999996</v>
      </c>
      <c r="M12" s="53">
        <v>805.66499999999996</v>
      </c>
      <c r="N12" s="53">
        <v>594.63300000000004</v>
      </c>
      <c r="O12" s="53">
        <v>1323.606</v>
      </c>
      <c r="P12" s="53">
        <v>327.95600000000002</v>
      </c>
      <c r="Q12" s="53">
        <v>654.14200000000005</v>
      </c>
      <c r="R12" s="53">
        <v>650.41499999999996</v>
      </c>
      <c r="S12" s="53">
        <v>1082.865</v>
      </c>
      <c r="T12" s="53">
        <v>798.94299999999998</v>
      </c>
      <c r="U12" s="53">
        <v>253.76599999999999</v>
      </c>
      <c r="V12" s="53">
        <v>178.32400000000001</v>
      </c>
      <c r="W12" s="53">
        <v>433</v>
      </c>
      <c r="X12" s="53">
        <v>219.285</v>
      </c>
      <c r="Y12" s="54">
        <v>22379.388999999999</v>
      </c>
      <c r="Z12" s="55">
        <v>14.782999999999999</v>
      </c>
    </row>
    <row r="13" spans="1:29" s="39" customFormat="1" ht="11.25" x14ac:dyDescent="0.2">
      <c r="A13" s="44">
        <v>4</v>
      </c>
      <c r="B13" s="42" t="s">
        <v>28</v>
      </c>
      <c r="C13" s="42" t="s">
        <v>150</v>
      </c>
      <c r="D13" s="53">
        <v>6793.1570000000002</v>
      </c>
      <c r="E13" s="53">
        <v>427.31799999999998</v>
      </c>
      <c r="F13" s="52">
        <v>6223.1270000000004</v>
      </c>
      <c r="G13" s="53">
        <v>1846.8050000000001</v>
      </c>
      <c r="H13" s="53">
        <v>2010.5989999999999</v>
      </c>
      <c r="I13" s="53">
        <v>722.22299999999996</v>
      </c>
      <c r="J13" s="53">
        <v>409.14699999999999</v>
      </c>
      <c r="K13" s="53">
        <v>82.76</v>
      </c>
      <c r="L13" s="53">
        <v>128.041</v>
      </c>
      <c r="M13" s="53">
        <v>2136.748</v>
      </c>
      <c r="N13" s="53">
        <v>441.61099999999999</v>
      </c>
      <c r="O13" s="53">
        <v>5379.41</v>
      </c>
      <c r="P13" s="53">
        <v>2084.877</v>
      </c>
      <c r="Q13" s="53">
        <v>4573.4719999999998</v>
      </c>
      <c r="R13" s="53">
        <v>1992.059</v>
      </c>
      <c r="S13" s="53">
        <v>811.04499999999996</v>
      </c>
      <c r="T13" s="53">
        <v>450.62299999999999</v>
      </c>
      <c r="U13" s="53">
        <v>414.90499999999997</v>
      </c>
      <c r="V13" s="53">
        <v>151.059</v>
      </c>
      <c r="W13" s="53">
        <v>688.20799999999997</v>
      </c>
      <c r="X13" s="53">
        <v>1645.636</v>
      </c>
      <c r="Y13" s="54">
        <v>39412.83</v>
      </c>
      <c r="Z13" s="55">
        <v>15.79</v>
      </c>
    </row>
    <row r="14" spans="1:29" s="39" customFormat="1" ht="11.25" x14ac:dyDescent="0.2">
      <c r="A14" s="44">
        <v>5</v>
      </c>
      <c r="B14" s="42" t="s">
        <v>29</v>
      </c>
      <c r="C14" s="42" t="s">
        <v>150</v>
      </c>
      <c r="D14" s="53">
        <v>5080.942</v>
      </c>
      <c r="E14" s="53">
        <v>1006.258</v>
      </c>
      <c r="F14" s="53">
        <v>2297.489</v>
      </c>
      <c r="G14" s="52">
        <v>13157.118</v>
      </c>
      <c r="H14" s="53">
        <v>2833.4580000000001</v>
      </c>
      <c r="I14" s="53">
        <v>614.14499999999998</v>
      </c>
      <c r="J14" s="53">
        <v>2461.1529999999998</v>
      </c>
      <c r="K14" s="53">
        <v>282.09199999999998</v>
      </c>
      <c r="L14" s="53">
        <v>388.08199999999999</v>
      </c>
      <c r="M14" s="53">
        <v>3914.7950000000001</v>
      </c>
      <c r="N14" s="53">
        <v>1058.316</v>
      </c>
      <c r="O14" s="53">
        <v>6934.2969999999996</v>
      </c>
      <c r="P14" s="53">
        <v>1196.0609999999999</v>
      </c>
      <c r="Q14" s="53">
        <v>1760.829</v>
      </c>
      <c r="R14" s="53">
        <v>2803.7420000000002</v>
      </c>
      <c r="S14" s="53">
        <v>908.08</v>
      </c>
      <c r="T14" s="53">
        <v>1394.914</v>
      </c>
      <c r="U14" s="53">
        <v>903.92100000000005</v>
      </c>
      <c r="V14" s="53">
        <v>256.68200000000002</v>
      </c>
      <c r="W14" s="53">
        <v>461.13799999999998</v>
      </c>
      <c r="X14" s="53">
        <v>269.20299999999997</v>
      </c>
      <c r="Y14" s="54">
        <v>49982.714999999997</v>
      </c>
      <c r="Z14" s="55">
        <v>26.323</v>
      </c>
    </row>
    <row r="15" spans="1:29" s="39" customFormat="1" ht="11.25" x14ac:dyDescent="0.2">
      <c r="A15" s="44">
        <v>6</v>
      </c>
      <c r="B15" s="42" t="s">
        <v>30</v>
      </c>
      <c r="C15" s="42" t="s">
        <v>150</v>
      </c>
      <c r="D15" s="53">
        <v>9678.8070000000007</v>
      </c>
      <c r="E15" s="53">
        <v>1315.26</v>
      </c>
      <c r="F15" s="53">
        <v>1833.067</v>
      </c>
      <c r="G15" s="53">
        <v>6495.25</v>
      </c>
      <c r="H15" s="52">
        <v>18334.829000000002</v>
      </c>
      <c r="I15" s="53">
        <v>2519.7719999999999</v>
      </c>
      <c r="J15" s="53">
        <v>3246.277</v>
      </c>
      <c r="K15" s="53">
        <v>133.27199999999999</v>
      </c>
      <c r="L15" s="53">
        <v>1321.5530000000001</v>
      </c>
      <c r="M15" s="53">
        <v>8942.8169999999991</v>
      </c>
      <c r="N15" s="53">
        <v>4431.1030000000001</v>
      </c>
      <c r="O15" s="53">
        <v>17319.11</v>
      </c>
      <c r="P15" s="53">
        <v>1345.9490000000001</v>
      </c>
      <c r="Q15" s="53">
        <v>3186.0949999999998</v>
      </c>
      <c r="R15" s="53">
        <v>2591.5709999999999</v>
      </c>
      <c r="S15" s="53">
        <v>1642.0039999999999</v>
      </c>
      <c r="T15" s="53">
        <v>1128.162</v>
      </c>
      <c r="U15" s="53">
        <v>1697.069</v>
      </c>
      <c r="V15" s="53">
        <v>1111.097</v>
      </c>
      <c r="W15" s="53">
        <v>1169.566</v>
      </c>
      <c r="X15" s="53">
        <v>948.34799999999996</v>
      </c>
      <c r="Y15" s="54">
        <v>90390.978000000003</v>
      </c>
      <c r="Z15" s="55">
        <v>20.283999999999999</v>
      </c>
    </row>
    <row r="16" spans="1:29" s="39" customFormat="1" ht="6.75" customHeight="1" x14ac:dyDescent="0.2">
      <c r="A16" s="44"/>
      <c r="B16" s="42"/>
      <c r="C16" s="42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5"/>
      <c r="P16" s="175"/>
      <c r="Q16" s="175"/>
      <c r="R16" s="175"/>
      <c r="S16" s="175"/>
      <c r="T16" s="175"/>
      <c r="U16" s="175"/>
      <c r="V16" s="175"/>
      <c r="W16" s="175"/>
      <c r="X16" s="175"/>
      <c r="Y16" s="176"/>
      <c r="Z16" s="55"/>
    </row>
    <row r="17" spans="1:29" s="39" customFormat="1" ht="11.25" x14ac:dyDescent="0.2">
      <c r="A17" s="44">
        <v>7</v>
      </c>
      <c r="B17" s="42" t="s">
        <v>31</v>
      </c>
      <c r="C17" s="42" t="s">
        <v>150</v>
      </c>
      <c r="D17" s="53">
        <v>8327.6119999999992</v>
      </c>
      <c r="E17" s="53">
        <v>484.51100000000002</v>
      </c>
      <c r="F17" s="53">
        <v>573.79899999999998</v>
      </c>
      <c r="G17" s="53">
        <v>3527.9740000000002</v>
      </c>
      <c r="H17" s="53">
        <v>3193.7750000000001</v>
      </c>
      <c r="I17" s="52">
        <v>3123.386</v>
      </c>
      <c r="J17" s="53">
        <v>2510.7460000000001</v>
      </c>
      <c r="K17" s="53">
        <v>93.881</v>
      </c>
      <c r="L17" s="53">
        <v>991.00699999999995</v>
      </c>
      <c r="M17" s="53">
        <v>2240.1590000000001</v>
      </c>
      <c r="N17" s="53">
        <v>1670.1790000000001</v>
      </c>
      <c r="O17" s="53">
        <v>3210.1550000000002</v>
      </c>
      <c r="P17" s="53">
        <v>416.75</v>
      </c>
      <c r="Q17" s="53">
        <v>673.71</v>
      </c>
      <c r="R17" s="53">
        <v>631.60500000000002</v>
      </c>
      <c r="S17" s="53">
        <v>624.178</v>
      </c>
      <c r="T17" s="53">
        <v>436.05</v>
      </c>
      <c r="U17" s="53">
        <v>322.64600000000002</v>
      </c>
      <c r="V17" s="53">
        <v>198.10900000000001</v>
      </c>
      <c r="W17" s="53">
        <v>432.18200000000002</v>
      </c>
      <c r="X17" s="53">
        <v>507.07</v>
      </c>
      <c r="Y17" s="54">
        <v>34189.485999999997</v>
      </c>
      <c r="Z17" s="55">
        <v>9.1359999999999992</v>
      </c>
    </row>
    <row r="18" spans="1:29" s="39" customFormat="1" ht="11.25" x14ac:dyDescent="0.2">
      <c r="A18" s="44">
        <v>8</v>
      </c>
      <c r="B18" s="42" t="s">
        <v>134</v>
      </c>
      <c r="C18" s="42" t="s">
        <v>150</v>
      </c>
      <c r="D18" s="53">
        <v>3208.7869999999998</v>
      </c>
      <c r="E18" s="53">
        <v>557.46199999999999</v>
      </c>
      <c r="F18" s="53">
        <v>366.291</v>
      </c>
      <c r="G18" s="53">
        <v>1591.251</v>
      </c>
      <c r="H18" s="53">
        <v>3353.442</v>
      </c>
      <c r="I18" s="53">
        <v>1610.521</v>
      </c>
      <c r="J18" s="52">
        <v>7503.9690000000001</v>
      </c>
      <c r="K18" s="53">
        <v>112.343</v>
      </c>
      <c r="L18" s="53">
        <v>598.31600000000003</v>
      </c>
      <c r="M18" s="53">
        <v>4242.9880000000003</v>
      </c>
      <c r="N18" s="53">
        <v>551.12800000000004</v>
      </c>
      <c r="O18" s="53">
        <v>5886.0379999999996</v>
      </c>
      <c r="P18" s="53">
        <v>441.24400000000003</v>
      </c>
      <c r="Q18" s="53">
        <v>496.5</v>
      </c>
      <c r="R18" s="53">
        <v>658.25900000000001</v>
      </c>
      <c r="S18" s="53">
        <v>143.74600000000001</v>
      </c>
      <c r="T18" s="53">
        <v>7242.6930000000002</v>
      </c>
      <c r="U18" s="53">
        <v>128.48699999999999</v>
      </c>
      <c r="V18" s="53">
        <v>202.702</v>
      </c>
      <c r="W18" s="53">
        <v>288.69200000000001</v>
      </c>
      <c r="X18" s="53">
        <v>767.00699999999995</v>
      </c>
      <c r="Y18" s="54">
        <v>39951.864000000001</v>
      </c>
      <c r="Z18" s="55">
        <v>18.783000000000001</v>
      </c>
    </row>
    <row r="19" spans="1:29" s="39" customFormat="1" ht="11.25" x14ac:dyDescent="0.2">
      <c r="A19" s="44">
        <v>9</v>
      </c>
      <c r="B19" s="42" t="s">
        <v>135</v>
      </c>
      <c r="C19" s="42" t="s">
        <v>150</v>
      </c>
      <c r="D19" s="53">
        <v>430.77800000000002</v>
      </c>
      <c r="E19" s="53">
        <v>9.8759999999999994</v>
      </c>
      <c r="F19" s="53">
        <v>17.283999999999999</v>
      </c>
      <c r="G19" s="53">
        <v>26.28</v>
      </c>
      <c r="H19" s="53">
        <v>48.73</v>
      </c>
      <c r="I19" s="53">
        <v>27.405999999999999</v>
      </c>
      <c r="J19" s="53">
        <v>86.783000000000001</v>
      </c>
      <c r="K19" s="52">
        <v>1822.913</v>
      </c>
      <c r="L19" s="53">
        <v>3.5270000000000001</v>
      </c>
      <c r="M19" s="53">
        <v>137.51599999999999</v>
      </c>
      <c r="N19" s="53">
        <v>5.1310000000000002</v>
      </c>
      <c r="O19" s="53">
        <v>34.354999999999997</v>
      </c>
      <c r="P19" s="53">
        <v>8.4469999999999992</v>
      </c>
      <c r="Q19" s="53">
        <v>12.815</v>
      </c>
      <c r="R19" s="53">
        <v>51.569000000000003</v>
      </c>
      <c r="S19" s="53">
        <v>21.853000000000002</v>
      </c>
      <c r="T19" s="53">
        <v>9.9789999999999992</v>
      </c>
      <c r="U19" s="53">
        <v>7.0739999999999998</v>
      </c>
      <c r="V19" s="53">
        <v>0.91400000000000003</v>
      </c>
      <c r="W19" s="53">
        <v>5.5640000000000001</v>
      </c>
      <c r="X19" s="53">
        <v>51.491999999999997</v>
      </c>
      <c r="Y19" s="54">
        <v>2820.2869999999998</v>
      </c>
      <c r="Z19" s="55">
        <v>64.635999999999996</v>
      </c>
    </row>
    <row r="20" spans="1:29" s="39" customFormat="1" ht="11.25" x14ac:dyDescent="0.2">
      <c r="A20" s="44">
        <v>10</v>
      </c>
      <c r="B20" s="42" t="s">
        <v>32</v>
      </c>
      <c r="C20" s="42" t="s">
        <v>150</v>
      </c>
      <c r="D20" s="53">
        <v>1736.347</v>
      </c>
      <c r="E20" s="53">
        <v>641.32299999999998</v>
      </c>
      <c r="F20" s="53">
        <v>101.254</v>
      </c>
      <c r="G20" s="53">
        <v>1111.9829999999999</v>
      </c>
      <c r="H20" s="53">
        <v>1513.1590000000001</v>
      </c>
      <c r="I20" s="53">
        <v>767.08500000000004</v>
      </c>
      <c r="J20" s="53">
        <v>905.03899999999999</v>
      </c>
      <c r="K20" s="53">
        <v>48.57</v>
      </c>
      <c r="L20" s="52">
        <v>4377.2929999999997</v>
      </c>
      <c r="M20" s="53">
        <v>3394.5149999999999</v>
      </c>
      <c r="N20" s="53">
        <v>714.33299999999997</v>
      </c>
      <c r="O20" s="53">
        <v>5630.7920000000004</v>
      </c>
      <c r="P20" s="53">
        <v>327.93299999999999</v>
      </c>
      <c r="Q20" s="53">
        <v>520.08100000000002</v>
      </c>
      <c r="R20" s="53">
        <v>402.64800000000002</v>
      </c>
      <c r="S20" s="53">
        <v>605.62699999999995</v>
      </c>
      <c r="T20" s="53">
        <v>181.476</v>
      </c>
      <c r="U20" s="53">
        <v>16.347000000000001</v>
      </c>
      <c r="V20" s="53">
        <v>271.33</v>
      </c>
      <c r="W20" s="53">
        <v>68.456999999999994</v>
      </c>
      <c r="X20" s="53">
        <v>220.81700000000001</v>
      </c>
      <c r="Y20" s="54">
        <v>23556.409</v>
      </c>
      <c r="Z20" s="55">
        <v>18.582000000000001</v>
      </c>
    </row>
    <row r="21" spans="1:29" s="39" customFormat="1" ht="11.25" x14ac:dyDescent="0.2">
      <c r="A21" s="44">
        <v>12</v>
      </c>
      <c r="B21" s="42" t="s">
        <v>33</v>
      </c>
      <c r="C21" s="42" t="s">
        <v>150</v>
      </c>
      <c r="D21" s="53">
        <v>25602.936000000002</v>
      </c>
      <c r="E21" s="53">
        <v>3773.4740000000002</v>
      </c>
      <c r="F21" s="53">
        <v>2081.1329999999998</v>
      </c>
      <c r="G21" s="53">
        <v>6675.2939999999999</v>
      </c>
      <c r="H21" s="53">
        <v>5474.9930000000004</v>
      </c>
      <c r="I21" s="53">
        <v>5136.2939999999999</v>
      </c>
      <c r="J21" s="53">
        <v>3552.1849999999999</v>
      </c>
      <c r="K21" s="53">
        <v>338.55900000000003</v>
      </c>
      <c r="L21" s="53">
        <v>3866.797</v>
      </c>
      <c r="M21" s="52">
        <v>60374.035000000003</v>
      </c>
      <c r="N21" s="53">
        <v>10624.814</v>
      </c>
      <c r="O21" s="53">
        <v>23878.207999999999</v>
      </c>
      <c r="P21" s="53">
        <v>1705.0719999999999</v>
      </c>
      <c r="Q21" s="53">
        <v>5082.777</v>
      </c>
      <c r="R21" s="53">
        <v>7728.1490000000003</v>
      </c>
      <c r="S21" s="53">
        <v>3646.9830000000002</v>
      </c>
      <c r="T21" s="53">
        <v>1940.0309999999999</v>
      </c>
      <c r="U21" s="53">
        <v>1365.307</v>
      </c>
      <c r="V21" s="53">
        <v>974.596</v>
      </c>
      <c r="W21" s="53">
        <v>1609.2080000000001</v>
      </c>
      <c r="X21" s="53">
        <v>975.56200000000001</v>
      </c>
      <c r="Y21" s="54">
        <v>176406.408</v>
      </c>
      <c r="Z21" s="55">
        <v>34.223999999999997</v>
      </c>
    </row>
    <row r="22" spans="1:29" s="39" customFormat="1" ht="6.75" customHeight="1" x14ac:dyDescent="0.2">
      <c r="A22" s="44"/>
      <c r="B22" s="42"/>
      <c r="C22" s="42"/>
      <c r="D22" s="175"/>
      <c r="E22" s="175"/>
      <c r="F22" s="175"/>
      <c r="G22" s="175"/>
      <c r="H22" s="175"/>
      <c r="I22" s="175"/>
      <c r="J22" s="175"/>
      <c r="K22" s="175"/>
      <c r="L22" s="175"/>
      <c r="M22" s="175"/>
      <c r="N22" s="175"/>
      <c r="O22" s="175"/>
      <c r="P22" s="175"/>
      <c r="Q22" s="175"/>
      <c r="R22" s="175"/>
      <c r="S22" s="175"/>
      <c r="T22" s="175"/>
      <c r="U22" s="175"/>
      <c r="V22" s="175"/>
      <c r="W22" s="175"/>
      <c r="X22" s="175"/>
      <c r="Y22" s="176"/>
      <c r="Z22" s="55"/>
    </row>
    <row r="23" spans="1:29" s="39" customFormat="1" ht="11.25" x14ac:dyDescent="0.2">
      <c r="A23" s="44">
        <v>13</v>
      </c>
      <c r="B23" s="42" t="s">
        <v>34</v>
      </c>
      <c r="C23" s="42" t="s">
        <v>150</v>
      </c>
      <c r="D23" s="53">
        <v>4975.3440000000001</v>
      </c>
      <c r="E23" s="53">
        <v>1466.9079999999999</v>
      </c>
      <c r="F23" s="53">
        <v>785.42100000000005</v>
      </c>
      <c r="G23" s="53">
        <v>1561.7059999999999</v>
      </c>
      <c r="H23" s="53">
        <v>2385.1080000000002</v>
      </c>
      <c r="I23" s="53">
        <v>1556.1220000000001</v>
      </c>
      <c r="J23" s="53">
        <v>1427.306</v>
      </c>
      <c r="K23" s="53">
        <v>47.631</v>
      </c>
      <c r="L23" s="53">
        <v>976.95799999999997</v>
      </c>
      <c r="M23" s="53">
        <v>7918.1059999999998</v>
      </c>
      <c r="N23" s="52">
        <v>10410.969999999999</v>
      </c>
      <c r="O23" s="53">
        <v>13300.191999999999</v>
      </c>
      <c r="P23" s="53">
        <v>686.45</v>
      </c>
      <c r="Q23" s="53">
        <v>728.899</v>
      </c>
      <c r="R23" s="53">
        <v>1120.8009999999999</v>
      </c>
      <c r="S23" s="53">
        <v>1040.452</v>
      </c>
      <c r="T23" s="53">
        <v>893.68600000000004</v>
      </c>
      <c r="U23" s="53">
        <v>275.892</v>
      </c>
      <c r="V23" s="53">
        <v>236.70599999999999</v>
      </c>
      <c r="W23" s="53">
        <v>430.46100000000001</v>
      </c>
      <c r="X23" s="53">
        <v>127.486</v>
      </c>
      <c r="Y23" s="54">
        <v>52352.601999999999</v>
      </c>
      <c r="Z23" s="55">
        <v>19.885999999999999</v>
      </c>
    </row>
    <row r="24" spans="1:29" s="39" customFormat="1" ht="11.25" x14ac:dyDescent="0.2">
      <c r="A24" s="44">
        <v>14</v>
      </c>
      <c r="B24" s="42" t="s">
        <v>35</v>
      </c>
      <c r="C24" s="42" t="s">
        <v>150</v>
      </c>
      <c r="D24" s="53">
        <v>36646.294999999998</v>
      </c>
      <c r="E24" s="53">
        <v>3671.616</v>
      </c>
      <c r="F24" s="53">
        <v>3326.9690000000001</v>
      </c>
      <c r="G24" s="53">
        <v>9890.0840000000007</v>
      </c>
      <c r="H24" s="53">
        <v>8639.6309999999994</v>
      </c>
      <c r="I24" s="53">
        <v>3998.7669999999998</v>
      </c>
      <c r="J24" s="53">
        <v>3297.6109999999999</v>
      </c>
      <c r="K24" s="53">
        <v>889.42499999999995</v>
      </c>
      <c r="L24" s="53">
        <v>3434.1660000000002</v>
      </c>
      <c r="M24" s="53">
        <v>24688.856</v>
      </c>
      <c r="N24" s="53">
        <v>11257.824000000001</v>
      </c>
      <c r="O24" s="52">
        <v>104254.261</v>
      </c>
      <c r="P24" s="53">
        <v>5976.951</v>
      </c>
      <c r="Q24" s="53">
        <v>12305.216</v>
      </c>
      <c r="R24" s="53">
        <v>5044.25</v>
      </c>
      <c r="S24" s="53">
        <v>4490.3559999999998</v>
      </c>
      <c r="T24" s="53">
        <v>3865.6860000000001</v>
      </c>
      <c r="U24" s="53">
        <v>2266.3409999999999</v>
      </c>
      <c r="V24" s="53">
        <v>1254.7059999999999</v>
      </c>
      <c r="W24" s="53">
        <v>2692.5329999999999</v>
      </c>
      <c r="X24" s="53">
        <v>2952.982</v>
      </c>
      <c r="Y24" s="54">
        <v>254844.52900000001</v>
      </c>
      <c r="Z24" s="55">
        <v>40.908999999999999</v>
      </c>
    </row>
    <row r="25" spans="1:29" s="39" customFormat="1" ht="11.25" x14ac:dyDescent="0.2">
      <c r="A25" s="44">
        <v>17</v>
      </c>
      <c r="B25" s="42" t="s">
        <v>36</v>
      </c>
      <c r="C25" s="42" t="s">
        <v>150</v>
      </c>
      <c r="D25" s="53">
        <v>1272.231</v>
      </c>
      <c r="E25" s="53">
        <v>275.98500000000001</v>
      </c>
      <c r="F25" s="53">
        <v>294.125</v>
      </c>
      <c r="G25" s="53">
        <v>792.10199999999998</v>
      </c>
      <c r="H25" s="53">
        <v>475.25200000000001</v>
      </c>
      <c r="I25" s="53">
        <v>241.33799999999999</v>
      </c>
      <c r="J25" s="53">
        <v>505.88299999999998</v>
      </c>
      <c r="K25" s="53">
        <v>4.8230000000000004</v>
      </c>
      <c r="L25" s="53">
        <v>417.26100000000002</v>
      </c>
      <c r="M25" s="53">
        <v>669.01900000000001</v>
      </c>
      <c r="N25" s="53">
        <v>202.821</v>
      </c>
      <c r="O25" s="53">
        <v>2883.86</v>
      </c>
      <c r="P25" s="52">
        <v>6741.0129999999999</v>
      </c>
      <c r="Q25" s="53">
        <v>2180.6109999999999</v>
      </c>
      <c r="R25" s="53">
        <v>902.55600000000004</v>
      </c>
      <c r="S25" s="53">
        <v>460.91399999999999</v>
      </c>
      <c r="T25" s="53">
        <v>453.73399999999998</v>
      </c>
      <c r="U25" s="53">
        <v>133.12100000000001</v>
      </c>
      <c r="V25" s="53">
        <v>97.52</v>
      </c>
      <c r="W25" s="53">
        <v>201.71199999999999</v>
      </c>
      <c r="X25" s="53">
        <v>395.10599999999999</v>
      </c>
      <c r="Y25" s="54">
        <v>19600.987000000001</v>
      </c>
      <c r="Z25" s="55">
        <v>34.390999999999998</v>
      </c>
    </row>
    <row r="26" spans="1:29" s="39" customFormat="1" ht="11.25" x14ac:dyDescent="0.2">
      <c r="A26" s="44">
        <v>18</v>
      </c>
      <c r="B26" s="42" t="s">
        <v>37</v>
      </c>
      <c r="C26" s="42" t="s">
        <v>150</v>
      </c>
      <c r="D26" s="53">
        <v>6275.4920000000002</v>
      </c>
      <c r="E26" s="53">
        <v>4743.5230000000001</v>
      </c>
      <c r="F26" s="53">
        <v>920.13800000000003</v>
      </c>
      <c r="G26" s="53">
        <v>1697.8050000000001</v>
      </c>
      <c r="H26" s="53">
        <v>1148.356</v>
      </c>
      <c r="I26" s="53">
        <v>1282.6300000000001</v>
      </c>
      <c r="J26" s="53">
        <v>503.85599999999999</v>
      </c>
      <c r="K26" s="53">
        <v>64.218000000000004</v>
      </c>
      <c r="L26" s="53">
        <v>209.94200000000001</v>
      </c>
      <c r="M26" s="53">
        <v>2963.9270000000001</v>
      </c>
      <c r="N26" s="53">
        <v>1012.777</v>
      </c>
      <c r="O26" s="53">
        <v>9537.2459999999992</v>
      </c>
      <c r="P26" s="53">
        <v>1864.068</v>
      </c>
      <c r="Q26" s="52">
        <v>9075.7420000000002</v>
      </c>
      <c r="R26" s="53">
        <v>1757.9469999999999</v>
      </c>
      <c r="S26" s="53">
        <v>1614.451</v>
      </c>
      <c r="T26" s="53">
        <v>845.79399999999998</v>
      </c>
      <c r="U26" s="53">
        <v>465.327</v>
      </c>
      <c r="V26" s="53">
        <v>353.22500000000002</v>
      </c>
      <c r="W26" s="53">
        <v>994.93399999999997</v>
      </c>
      <c r="X26" s="53">
        <v>644.55100000000004</v>
      </c>
      <c r="Y26" s="54">
        <v>47975.951000000001</v>
      </c>
      <c r="Z26" s="55">
        <v>18.917000000000002</v>
      </c>
    </row>
    <row r="27" spans="1:29" s="39" customFormat="1" ht="11.25" x14ac:dyDescent="0.2">
      <c r="A27" s="44">
        <v>19</v>
      </c>
      <c r="B27" s="42" t="s">
        <v>38</v>
      </c>
      <c r="C27" s="42" t="s">
        <v>150</v>
      </c>
      <c r="D27" s="53">
        <v>8525.6180000000004</v>
      </c>
      <c r="E27" s="53">
        <v>3207.3739999999998</v>
      </c>
      <c r="F27" s="53">
        <v>3256.37</v>
      </c>
      <c r="G27" s="53">
        <v>1737.78</v>
      </c>
      <c r="H27" s="53">
        <v>737.173</v>
      </c>
      <c r="I27" s="53">
        <v>1515.079</v>
      </c>
      <c r="J27" s="53">
        <v>271.029</v>
      </c>
      <c r="K27" s="53">
        <v>160.126</v>
      </c>
      <c r="L27" s="53">
        <v>343.76499999999999</v>
      </c>
      <c r="M27" s="53">
        <v>2146.2919999999999</v>
      </c>
      <c r="N27" s="53">
        <v>1284.2449999999999</v>
      </c>
      <c r="O27" s="53">
        <v>7463.7640000000001</v>
      </c>
      <c r="P27" s="53">
        <v>737.93200000000002</v>
      </c>
      <c r="Q27" s="53">
        <v>2441.4960000000001</v>
      </c>
      <c r="R27" s="52">
        <v>10219.236000000001</v>
      </c>
      <c r="S27" s="53">
        <v>3039.636</v>
      </c>
      <c r="T27" s="53">
        <v>1041.067</v>
      </c>
      <c r="U27" s="53">
        <v>765.48299999999995</v>
      </c>
      <c r="V27" s="53">
        <v>339.80200000000002</v>
      </c>
      <c r="W27" s="53">
        <v>2236.0230000000001</v>
      </c>
      <c r="X27" s="53">
        <v>319.21199999999999</v>
      </c>
      <c r="Y27" s="54">
        <v>51788.502999999997</v>
      </c>
      <c r="Z27" s="55">
        <v>19.733000000000001</v>
      </c>
    </row>
    <row r="28" spans="1:29" s="39" customFormat="1" ht="6.75" customHeight="1" x14ac:dyDescent="0.2">
      <c r="A28" s="44"/>
      <c r="B28" s="42"/>
      <c r="C28" s="42"/>
      <c r="D28" s="175"/>
      <c r="E28" s="175"/>
      <c r="F28" s="175"/>
      <c r="G28" s="175"/>
      <c r="H28" s="175"/>
      <c r="I28" s="175"/>
      <c r="J28" s="175"/>
      <c r="K28" s="175"/>
      <c r="L28" s="175"/>
      <c r="M28" s="175"/>
      <c r="N28" s="175"/>
      <c r="O28" s="175"/>
      <c r="P28" s="175"/>
      <c r="Q28" s="175"/>
      <c r="R28" s="175"/>
      <c r="S28" s="175"/>
      <c r="T28" s="175"/>
      <c r="U28" s="175"/>
      <c r="V28" s="175"/>
      <c r="W28" s="175"/>
      <c r="X28" s="175"/>
      <c r="Y28" s="176"/>
      <c r="Z28" s="55"/>
    </row>
    <row r="29" spans="1:29" s="39" customFormat="1" ht="11.25" x14ac:dyDescent="0.2">
      <c r="A29" s="44">
        <v>20</v>
      </c>
      <c r="B29" s="42" t="s">
        <v>39</v>
      </c>
      <c r="C29" s="42" t="s">
        <v>150</v>
      </c>
      <c r="D29" s="53">
        <v>5236.607</v>
      </c>
      <c r="E29" s="53">
        <v>435.43099999999998</v>
      </c>
      <c r="F29" s="53">
        <v>823.096</v>
      </c>
      <c r="G29" s="53">
        <v>1447.1859999999999</v>
      </c>
      <c r="H29" s="53">
        <v>1267.163</v>
      </c>
      <c r="I29" s="53">
        <v>388.64400000000001</v>
      </c>
      <c r="J29" s="53">
        <v>722.74</v>
      </c>
      <c r="K29" s="53">
        <v>6.22</v>
      </c>
      <c r="L29" s="53">
        <v>85.09</v>
      </c>
      <c r="M29" s="53">
        <v>2361.011</v>
      </c>
      <c r="N29" s="53">
        <v>652.58500000000004</v>
      </c>
      <c r="O29" s="53">
        <v>4882.5540000000001</v>
      </c>
      <c r="P29" s="53">
        <v>994.6</v>
      </c>
      <c r="Q29" s="53">
        <v>4047.404</v>
      </c>
      <c r="R29" s="53">
        <v>2774.9540000000002</v>
      </c>
      <c r="S29" s="52">
        <v>7787.3429999999998</v>
      </c>
      <c r="T29" s="53">
        <v>3284.8389999999999</v>
      </c>
      <c r="U29" s="53">
        <v>1870.7439999999999</v>
      </c>
      <c r="V29" s="53">
        <v>1477.761</v>
      </c>
      <c r="W29" s="53">
        <v>4544.8140000000003</v>
      </c>
      <c r="X29" s="53">
        <v>1487.652</v>
      </c>
      <c r="Y29" s="54">
        <v>46578.438999999998</v>
      </c>
      <c r="Z29" s="55">
        <v>16.719000000000001</v>
      </c>
    </row>
    <row r="30" spans="1:29" s="39" customFormat="1" ht="11.25" x14ac:dyDescent="0.2">
      <c r="A30" s="44">
        <v>21</v>
      </c>
      <c r="B30" s="42" t="s">
        <v>40</v>
      </c>
      <c r="C30" s="42" t="s">
        <v>150</v>
      </c>
      <c r="D30" s="53">
        <v>3001.3789999999999</v>
      </c>
      <c r="E30" s="53">
        <v>560.88699999999994</v>
      </c>
      <c r="F30" s="53">
        <v>283.06900000000002</v>
      </c>
      <c r="G30" s="53">
        <v>579.18200000000002</v>
      </c>
      <c r="H30" s="53">
        <v>503.209</v>
      </c>
      <c r="I30" s="53">
        <v>96.912999999999997</v>
      </c>
      <c r="J30" s="53">
        <v>559.24900000000002</v>
      </c>
      <c r="K30" s="53">
        <v>20.454000000000001</v>
      </c>
      <c r="L30" s="53">
        <v>54.45</v>
      </c>
      <c r="M30" s="53">
        <v>2239.442</v>
      </c>
      <c r="N30" s="53">
        <v>442.661</v>
      </c>
      <c r="O30" s="53">
        <v>2678.614</v>
      </c>
      <c r="P30" s="53">
        <v>772.79399999999998</v>
      </c>
      <c r="Q30" s="53">
        <v>1183.9570000000001</v>
      </c>
      <c r="R30" s="53">
        <v>2534.6610000000001</v>
      </c>
      <c r="S30" s="53">
        <v>2704.4580000000001</v>
      </c>
      <c r="T30" s="52">
        <v>6352.4210000000003</v>
      </c>
      <c r="U30" s="53">
        <v>595.41300000000001</v>
      </c>
      <c r="V30" s="53">
        <v>216.77699999999999</v>
      </c>
      <c r="W30" s="53">
        <v>378.41300000000001</v>
      </c>
      <c r="X30" s="53">
        <v>102.271</v>
      </c>
      <c r="Y30" s="54">
        <v>25860.674999999999</v>
      </c>
      <c r="Z30" s="55">
        <v>24.564</v>
      </c>
    </row>
    <row r="31" spans="1:29" s="39" customFormat="1" ht="11.25" x14ac:dyDescent="0.2">
      <c r="A31" s="44">
        <v>22</v>
      </c>
      <c r="B31" s="42" t="s">
        <v>41</v>
      </c>
      <c r="C31" s="42" t="s">
        <v>150</v>
      </c>
      <c r="D31" s="53">
        <v>1081.06</v>
      </c>
      <c r="E31" s="53">
        <v>1020.341</v>
      </c>
      <c r="F31" s="53">
        <v>180.15600000000001</v>
      </c>
      <c r="G31" s="53">
        <v>630.44000000000005</v>
      </c>
      <c r="H31" s="53">
        <v>568.50099999999998</v>
      </c>
      <c r="I31" s="53">
        <v>264.73399999999998</v>
      </c>
      <c r="J31" s="53">
        <v>453.60700000000003</v>
      </c>
      <c r="K31" s="53">
        <v>10.714</v>
      </c>
      <c r="L31" s="53">
        <v>33.826999999999998</v>
      </c>
      <c r="M31" s="53">
        <v>1089.3820000000001</v>
      </c>
      <c r="N31" s="53">
        <v>374.55500000000001</v>
      </c>
      <c r="O31" s="53">
        <v>3422.0569999999998</v>
      </c>
      <c r="P31" s="53">
        <v>253.828</v>
      </c>
      <c r="Q31" s="53">
        <v>1067.3679999999999</v>
      </c>
      <c r="R31" s="53">
        <v>261.63200000000001</v>
      </c>
      <c r="S31" s="53">
        <v>1006.556</v>
      </c>
      <c r="T31" s="53">
        <v>1581.509</v>
      </c>
      <c r="U31" s="52">
        <v>16217.089</v>
      </c>
      <c r="V31" s="53">
        <v>1668.903</v>
      </c>
      <c r="W31" s="53">
        <v>1150.732</v>
      </c>
      <c r="X31" s="53">
        <v>1327.973</v>
      </c>
      <c r="Y31" s="54">
        <v>33664.963000000003</v>
      </c>
      <c r="Z31" s="55">
        <v>48.171999999999997</v>
      </c>
    </row>
    <row r="32" spans="1:29" s="39" customFormat="1" ht="11.25" x14ac:dyDescent="0.2">
      <c r="A32" s="44">
        <v>23</v>
      </c>
      <c r="B32" s="42" t="s">
        <v>136</v>
      </c>
      <c r="C32" s="42" t="s">
        <v>150</v>
      </c>
      <c r="D32" s="53">
        <v>412.16</v>
      </c>
      <c r="E32" s="53">
        <v>112.997</v>
      </c>
      <c r="F32" s="53">
        <v>17.225999999999999</v>
      </c>
      <c r="G32" s="53">
        <v>97.286000000000001</v>
      </c>
      <c r="H32" s="53">
        <v>491.41500000000002</v>
      </c>
      <c r="I32" s="53">
        <v>35.838000000000001</v>
      </c>
      <c r="J32" s="53">
        <v>27.783000000000001</v>
      </c>
      <c r="K32" s="53">
        <v>8.0690000000000008</v>
      </c>
      <c r="L32" s="53">
        <v>16.460999999999999</v>
      </c>
      <c r="M32" s="53">
        <v>191.64699999999999</v>
      </c>
      <c r="N32" s="53">
        <v>35.988</v>
      </c>
      <c r="O32" s="53">
        <v>682.63300000000004</v>
      </c>
      <c r="P32" s="53">
        <v>25.120999999999999</v>
      </c>
      <c r="Q32" s="53">
        <v>172.06100000000001</v>
      </c>
      <c r="R32" s="53">
        <v>140.78</v>
      </c>
      <c r="S32" s="53">
        <v>345.78399999999999</v>
      </c>
      <c r="T32" s="53">
        <v>615.95699999999999</v>
      </c>
      <c r="U32" s="53">
        <v>1027.3019999999999</v>
      </c>
      <c r="V32" s="52">
        <v>2890.1030000000001</v>
      </c>
      <c r="W32" s="53">
        <v>248.929</v>
      </c>
      <c r="X32" s="53">
        <v>51.963999999999999</v>
      </c>
      <c r="Y32" s="54">
        <v>7647.5039999999999</v>
      </c>
      <c r="Z32" s="55">
        <v>37.790999999999997</v>
      </c>
      <c r="AA32" s="20"/>
      <c r="AB32" s="20"/>
      <c r="AC32" s="20"/>
    </row>
    <row r="33" spans="1:29" s="39" customFormat="1" ht="11.25" x14ac:dyDescent="0.2">
      <c r="A33" s="44">
        <v>24</v>
      </c>
      <c r="B33" s="42" t="s">
        <v>42</v>
      </c>
      <c r="C33" s="42" t="s">
        <v>150</v>
      </c>
      <c r="D33" s="53">
        <v>2895.3220000000001</v>
      </c>
      <c r="E33" s="53">
        <v>461.29500000000002</v>
      </c>
      <c r="F33" s="53">
        <v>126.798</v>
      </c>
      <c r="G33" s="53">
        <v>441.82400000000001</v>
      </c>
      <c r="H33" s="53">
        <v>765.024</v>
      </c>
      <c r="I33" s="53">
        <v>60.534999999999997</v>
      </c>
      <c r="J33" s="53">
        <v>42.369</v>
      </c>
      <c r="K33" s="53">
        <v>1.94</v>
      </c>
      <c r="L33" s="53">
        <v>470.74400000000003</v>
      </c>
      <c r="M33" s="53">
        <v>5500.5950000000003</v>
      </c>
      <c r="N33" s="53">
        <v>107.54</v>
      </c>
      <c r="O33" s="53">
        <v>2647.83</v>
      </c>
      <c r="P33" s="53">
        <v>127.014</v>
      </c>
      <c r="Q33" s="53">
        <v>75.957999999999998</v>
      </c>
      <c r="R33" s="53">
        <v>449.63099999999997</v>
      </c>
      <c r="S33" s="53">
        <v>554.39400000000001</v>
      </c>
      <c r="T33" s="53">
        <v>1846.2460000000001</v>
      </c>
      <c r="U33" s="53">
        <v>8617.4789999999994</v>
      </c>
      <c r="V33" s="53">
        <v>659.21100000000001</v>
      </c>
      <c r="W33" s="52">
        <v>13645.138999999999</v>
      </c>
      <c r="X33" s="53">
        <v>6116.8379999999997</v>
      </c>
      <c r="Y33" s="54">
        <v>45613.722999999998</v>
      </c>
      <c r="Z33" s="55">
        <v>29.914999999999999</v>
      </c>
      <c r="AA33" s="138"/>
      <c r="AB33" s="138"/>
      <c r="AC33" s="138"/>
    </row>
    <row r="34" spans="1:29" s="39" customFormat="1" ht="11.25" x14ac:dyDescent="0.2">
      <c r="A34" s="44">
        <v>25</v>
      </c>
      <c r="B34" s="42" t="s">
        <v>43</v>
      </c>
      <c r="C34" s="42" t="s">
        <v>150</v>
      </c>
      <c r="D34" s="53">
        <v>810.71100000000001</v>
      </c>
      <c r="E34" s="53">
        <v>63.83</v>
      </c>
      <c r="F34" s="53">
        <v>671.94</v>
      </c>
      <c r="G34" s="53">
        <v>50.728999999999999</v>
      </c>
      <c r="H34" s="53">
        <v>80.748000000000005</v>
      </c>
      <c r="I34" s="53">
        <v>33.200000000000003</v>
      </c>
      <c r="J34" s="53">
        <v>56.713999999999999</v>
      </c>
      <c r="K34" s="53">
        <v>3.9870000000000001</v>
      </c>
      <c r="L34" s="53">
        <v>4.2530000000000001</v>
      </c>
      <c r="M34" s="53">
        <v>471.11599999999999</v>
      </c>
      <c r="N34" s="53">
        <v>146.09899999999999</v>
      </c>
      <c r="O34" s="53">
        <v>937.14300000000003</v>
      </c>
      <c r="P34" s="53">
        <v>40.311999999999998</v>
      </c>
      <c r="Q34" s="53">
        <v>213.08600000000001</v>
      </c>
      <c r="R34" s="53">
        <v>172.73599999999999</v>
      </c>
      <c r="S34" s="53">
        <v>7363.7340000000004</v>
      </c>
      <c r="T34" s="53">
        <v>175.53</v>
      </c>
      <c r="U34" s="53">
        <v>466.61599999999999</v>
      </c>
      <c r="V34" s="53">
        <v>107.087</v>
      </c>
      <c r="W34" s="53">
        <v>6992.3729999999996</v>
      </c>
      <c r="X34" s="52">
        <v>9741.1110000000008</v>
      </c>
      <c r="Y34" s="54">
        <v>28603.056</v>
      </c>
      <c r="Z34" s="55">
        <v>34.055999999999997</v>
      </c>
      <c r="AA34" s="138"/>
      <c r="AB34" s="138"/>
      <c r="AC34" s="138"/>
    </row>
    <row r="35" spans="1:29" s="39" customFormat="1" ht="6.75" customHeight="1" x14ac:dyDescent="0.2">
      <c r="A35" s="44"/>
      <c r="B35" s="42"/>
      <c r="C35" s="42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4"/>
      <c r="Z35" s="55"/>
      <c r="AA35" s="138"/>
      <c r="AB35" s="138"/>
      <c r="AC35" s="138"/>
    </row>
    <row r="36" spans="1:29" s="39" customFormat="1" ht="11.25" x14ac:dyDescent="0.2">
      <c r="A36" s="47" t="s">
        <v>1</v>
      </c>
      <c r="C36" s="42" t="s">
        <v>150</v>
      </c>
      <c r="D36" s="54">
        <v>226676.49299999999</v>
      </c>
      <c r="E36" s="54">
        <v>36072.866000000002</v>
      </c>
      <c r="F36" s="54">
        <v>30259.253000000001</v>
      </c>
      <c r="G36" s="54">
        <v>61146.892999999996</v>
      </c>
      <c r="H36" s="54">
        <v>57758.851999999999</v>
      </c>
      <c r="I36" s="54">
        <v>28423.381000000001</v>
      </c>
      <c r="J36" s="54">
        <v>32285.572</v>
      </c>
      <c r="K36" s="54">
        <v>5178.1229999999996</v>
      </c>
      <c r="L36" s="54">
        <v>18806.150000000001</v>
      </c>
      <c r="M36" s="54">
        <v>148043.981</v>
      </c>
      <c r="N36" s="54">
        <v>52127.224000000002</v>
      </c>
      <c r="O36" s="54">
        <v>247741.234</v>
      </c>
      <c r="P36" s="54">
        <v>29500.53</v>
      </c>
      <c r="Q36" s="54">
        <v>56082.593999999997</v>
      </c>
      <c r="R36" s="54">
        <v>48014.8</v>
      </c>
      <c r="S36" s="54">
        <v>47187.173999999999</v>
      </c>
      <c r="T36" s="54">
        <v>37290.661999999997</v>
      </c>
      <c r="U36" s="54">
        <v>40692.127</v>
      </c>
      <c r="V36" s="54">
        <v>14156.891</v>
      </c>
      <c r="W36" s="54">
        <v>44165.552000000003</v>
      </c>
      <c r="X36" s="54">
        <v>31488.98</v>
      </c>
      <c r="Y36" s="56">
        <v>1293099.331</v>
      </c>
      <c r="Z36" s="85" t="s">
        <v>422</v>
      </c>
      <c r="AA36" s="138"/>
      <c r="AB36" s="138"/>
      <c r="AC36" s="138"/>
    </row>
    <row r="37" spans="1:29" s="20" customFormat="1" ht="11.25" x14ac:dyDescent="0.2">
      <c r="A37" s="45" t="s">
        <v>153</v>
      </c>
      <c r="B37" s="46"/>
      <c r="C37" s="42" t="s">
        <v>149</v>
      </c>
      <c r="D37" s="84">
        <v>37.628</v>
      </c>
      <c r="E37" s="84">
        <v>9.1709999999999994</v>
      </c>
      <c r="F37" s="84">
        <v>20.565999999999999</v>
      </c>
      <c r="G37" s="84">
        <v>21.516999999999999</v>
      </c>
      <c r="H37" s="84">
        <v>31.744</v>
      </c>
      <c r="I37" s="84">
        <v>10.989000000000001</v>
      </c>
      <c r="J37" s="84">
        <v>23.242000000000001</v>
      </c>
      <c r="K37" s="84">
        <v>35.204000000000001</v>
      </c>
      <c r="L37" s="84">
        <v>23.276</v>
      </c>
      <c r="M37" s="84">
        <v>40.780999999999999</v>
      </c>
      <c r="N37" s="84">
        <v>19.972000000000001</v>
      </c>
      <c r="O37" s="84">
        <v>42.082000000000001</v>
      </c>
      <c r="P37" s="84">
        <v>22.85</v>
      </c>
      <c r="Q37" s="84">
        <v>16.183</v>
      </c>
      <c r="R37" s="84">
        <v>21.283999999999999</v>
      </c>
      <c r="S37" s="84">
        <v>16.503</v>
      </c>
      <c r="T37" s="84">
        <v>17.035</v>
      </c>
      <c r="U37" s="84">
        <v>39.853000000000002</v>
      </c>
      <c r="V37" s="84">
        <v>20.414999999999999</v>
      </c>
      <c r="W37" s="84">
        <v>30.895</v>
      </c>
      <c r="X37" s="84">
        <v>30.934999999999999</v>
      </c>
      <c r="Y37" s="85" t="s">
        <v>422</v>
      </c>
      <c r="Z37" s="84">
        <v>30.998999999999999</v>
      </c>
      <c r="AA37" s="138"/>
      <c r="AB37" s="138"/>
      <c r="AC37" s="138"/>
    </row>
    <row r="38" spans="1:29" s="138" customFormat="1" ht="11.25" x14ac:dyDescent="0.15">
      <c r="A38" s="39" t="s">
        <v>474</v>
      </c>
      <c r="B38" s="177"/>
      <c r="C38" s="177"/>
      <c r="D38" s="169"/>
      <c r="E38" s="169"/>
      <c r="F38" s="169"/>
      <c r="G38" s="169"/>
    </row>
    <row r="39" spans="1:29" s="130" customFormat="1" x14ac:dyDescent="0.2">
      <c r="A39" s="39"/>
    </row>
    <row r="40" spans="1:29" x14ac:dyDescent="0.2">
      <c r="D40" s="304"/>
      <c r="E40" s="304"/>
      <c r="F40" s="304"/>
      <c r="G40" s="304"/>
      <c r="H40" s="304"/>
      <c r="I40" s="304"/>
      <c r="J40" s="304"/>
      <c r="K40" s="304"/>
      <c r="L40" s="304"/>
      <c r="M40" s="304"/>
      <c r="N40" s="304"/>
      <c r="O40" s="304"/>
      <c r="P40" s="304"/>
      <c r="Q40" s="304"/>
      <c r="R40" s="304"/>
      <c r="S40" s="304"/>
      <c r="T40" s="304"/>
      <c r="U40" s="304"/>
      <c r="V40" s="304"/>
      <c r="W40" s="304"/>
      <c r="X40" s="304"/>
      <c r="Y40" s="304"/>
      <c r="Z40" s="304"/>
    </row>
  </sheetData>
  <mergeCells count="3">
    <mergeCell ref="D4:X4"/>
    <mergeCell ref="A5:B5"/>
    <mergeCell ref="Z4:Z5"/>
  </mergeCells>
  <hyperlinks>
    <hyperlink ref="X1" location="'Tabellförteckning_List of table'!G1" display="Till innehållsförteckning"/>
  </hyperlinks>
  <pageMargins left="0.26" right="0.22" top="0.74803149606299213" bottom="0.54" header="0.31496062992125984" footer="0.31496062992125984"/>
  <pageSetup paperSize="9" scale="90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Z50"/>
  <sheetViews>
    <sheetView workbookViewId="0">
      <selection activeCell="Z1" sqref="Z1:AE6"/>
    </sheetView>
  </sheetViews>
  <sheetFormatPr defaultRowHeight="12.75" x14ac:dyDescent="0.2"/>
  <cols>
    <col min="1" max="1" width="2.85546875" style="1" customWidth="1"/>
    <col min="2" max="2" width="15.85546875" style="1" customWidth="1"/>
    <col min="3" max="3" width="15.7109375" style="1" hidden="1" customWidth="1"/>
    <col min="4" max="5" width="5.7109375" style="1" customWidth="1"/>
    <col min="6" max="6" width="7.7109375" style="1" customWidth="1"/>
    <col min="7" max="7" width="7.28515625" style="1" customWidth="1"/>
    <col min="8" max="8" width="7.140625" style="1" bestFit="1" customWidth="1"/>
    <col min="9" max="9" width="11" style="1" customWidth="1"/>
    <col min="10" max="10" width="10.140625" style="1" customWidth="1"/>
    <col min="11" max="12" width="10.7109375" style="1" customWidth="1"/>
    <col min="13" max="13" width="9.140625" style="1" customWidth="1"/>
    <col min="14" max="14" width="8" style="1" customWidth="1"/>
    <col min="15" max="15" width="10" style="1" customWidth="1"/>
    <col min="16" max="18" width="8.140625" style="1" customWidth="1"/>
    <col min="19" max="19" width="6.5703125" style="1" bestFit="1" customWidth="1"/>
    <col min="20" max="16384" width="9.140625" style="1"/>
  </cols>
  <sheetData>
    <row r="1" spans="1:26" ht="12.75" customHeight="1" x14ac:dyDescent="0.2">
      <c r="A1" s="21" t="s">
        <v>177</v>
      </c>
      <c r="U1" s="327" t="s">
        <v>186</v>
      </c>
      <c r="V1" s="328"/>
      <c r="W1" s="328"/>
      <c r="X1" s="328"/>
      <c r="Y1" s="328"/>
      <c r="Z1" s="329"/>
    </row>
    <row r="2" spans="1:26" x14ac:dyDescent="0.2">
      <c r="A2" s="6" t="s">
        <v>178</v>
      </c>
      <c r="U2" s="330"/>
      <c r="V2" s="331"/>
      <c r="W2" s="331"/>
      <c r="X2" s="331"/>
      <c r="Y2" s="331"/>
      <c r="Z2" s="332"/>
    </row>
    <row r="3" spans="1:26" s="20" customFormat="1" ht="12" customHeight="1" thickBot="1" x14ac:dyDescent="0.25">
      <c r="U3" s="330"/>
      <c r="V3" s="331"/>
      <c r="W3" s="331"/>
      <c r="X3" s="331"/>
      <c r="Y3" s="331"/>
      <c r="Z3" s="332"/>
    </row>
    <row r="4" spans="1:26" s="20" customFormat="1" ht="11.25" customHeight="1" x14ac:dyDescent="0.2">
      <c r="A4" s="97"/>
      <c r="B4" s="97"/>
      <c r="C4" s="97"/>
      <c r="D4" s="323" t="s">
        <v>151</v>
      </c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98"/>
      <c r="U4" s="330"/>
      <c r="V4" s="331"/>
      <c r="W4" s="331"/>
      <c r="X4" s="331"/>
      <c r="Y4" s="331"/>
      <c r="Z4" s="332"/>
    </row>
    <row r="5" spans="1:26" s="20" customFormat="1" ht="34.5" thickBot="1" x14ac:dyDescent="0.25">
      <c r="A5" s="99" t="s">
        <v>145</v>
      </c>
      <c r="B5" s="99"/>
      <c r="C5" s="99"/>
      <c r="D5" s="100" t="s">
        <v>2</v>
      </c>
      <c r="E5" s="100" t="s">
        <v>3</v>
      </c>
      <c r="F5" s="100" t="s">
        <v>4</v>
      </c>
      <c r="G5" s="100" t="s">
        <v>5</v>
      </c>
      <c r="H5" s="100" t="s">
        <v>6</v>
      </c>
      <c r="I5" s="100" t="s">
        <v>7</v>
      </c>
      <c r="J5" s="100" t="s">
        <v>8</v>
      </c>
      <c r="K5" s="100" t="s">
        <v>9</v>
      </c>
      <c r="L5" s="100" t="s">
        <v>10</v>
      </c>
      <c r="M5" s="100" t="s">
        <v>11</v>
      </c>
      <c r="N5" s="100" t="s">
        <v>12</v>
      </c>
      <c r="O5" s="100" t="s">
        <v>13</v>
      </c>
      <c r="P5" s="100" t="s">
        <v>14</v>
      </c>
      <c r="Q5" s="100" t="s">
        <v>15</v>
      </c>
      <c r="R5" s="100" t="s">
        <v>16</v>
      </c>
      <c r="S5" s="101" t="s">
        <v>1</v>
      </c>
      <c r="U5" s="330"/>
      <c r="V5" s="331"/>
      <c r="W5" s="331"/>
      <c r="X5" s="331"/>
      <c r="Y5" s="331"/>
      <c r="Z5" s="332"/>
    </row>
    <row r="6" spans="1:26" s="20" customFormat="1" ht="11.25" x14ac:dyDescent="0.2">
      <c r="A6" s="48"/>
      <c r="B6" s="48"/>
      <c r="C6" s="4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49"/>
      <c r="S6" s="50"/>
      <c r="U6" s="333"/>
      <c r="V6" s="334"/>
      <c r="W6" s="334"/>
      <c r="X6" s="334"/>
      <c r="Y6" s="334"/>
      <c r="Z6" s="335"/>
    </row>
    <row r="7" spans="1:26" s="20" customFormat="1" ht="11.25" hidden="1" x14ac:dyDescent="0.2">
      <c r="A7" s="48"/>
      <c r="B7" s="48"/>
      <c r="C7" s="4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49"/>
      <c r="S7" s="50"/>
      <c r="U7" s="39"/>
      <c r="V7" s="39"/>
      <c r="W7" s="39"/>
      <c r="X7" s="39"/>
      <c r="Y7" s="39"/>
      <c r="Z7" s="39"/>
    </row>
    <row r="8" spans="1:26" s="20" customFormat="1" ht="11.25" hidden="1" x14ac:dyDescent="0.2">
      <c r="A8" s="48"/>
      <c r="B8" s="48"/>
      <c r="C8" s="4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49"/>
      <c r="S8" s="50"/>
      <c r="U8" s="39"/>
      <c r="V8" s="39"/>
      <c r="W8" s="39"/>
      <c r="X8" s="39"/>
      <c r="Y8" s="39"/>
      <c r="Z8" s="39"/>
    </row>
    <row r="9" spans="1:26" s="20" customFormat="1" ht="11.25" hidden="1" x14ac:dyDescent="0.2">
      <c r="A9" s="48"/>
      <c r="B9" s="48"/>
      <c r="C9" s="4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49"/>
      <c r="S9" s="50"/>
      <c r="U9" s="39"/>
      <c r="V9" s="39"/>
      <c r="W9" s="39"/>
      <c r="X9" s="39"/>
      <c r="Y9" s="39"/>
      <c r="Z9" s="39"/>
    </row>
    <row r="10" spans="1:26" s="20" customFormat="1" ht="11.25" hidden="1" x14ac:dyDescent="0.2">
      <c r="A10" s="48"/>
      <c r="B10" s="48"/>
      <c r="C10" s="4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50"/>
      <c r="U10" s="39"/>
      <c r="V10" s="39"/>
      <c r="W10" s="39"/>
      <c r="X10" s="39"/>
      <c r="Y10" s="39"/>
      <c r="Z10" s="39"/>
    </row>
    <row r="11" spans="1:26" s="39" customFormat="1" ht="15.95" customHeight="1" x14ac:dyDescent="0.2">
      <c r="A11" s="43" t="s">
        <v>146</v>
      </c>
      <c r="B11" s="42" t="s">
        <v>26</v>
      </c>
      <c r="C11" s="42" t="s">
        <v>150</v>
      </c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  <c r="S11" s="104"/>
    </row>
    <row r="12" spans="1:26" s="39" customFormat="1" ht="15.95" customHeight="1" x14ac:dyDescent="0.2">
      <c r="A12" s="43" t="s">
        <v>147</v>
      </c>
      <c r="B12" s="42" t="s">
        <v>27</v>
      </c>
      <c r="C12" s="42" t="s">
        <v>150</v>
      </c>
      <c r="D12" s="103"/>
      <c r="E12" s="103"/>
      <c r="F12" s="103"/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4"/>
    </row>
    <row r="13" spans="1:26" s="39" customFormat="1" ht="15.95" customHeight="1" x14ac:dyDescent="0.2">
      <c r="A13" s="44">
        <v>4</v>
      </c>
      <c r="B13" s="42" t="s">
        <v>28</v>
      </c>
      <c r="C13" s="42" t="s">
        <v>150</v>
      </c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4"/>
    </row>
    <row r="14" spans="1:26" s="39" customFormat="1" ht="15.95" customHeight="1" x14ac:dyDescent="0.2">
      <c r="A14" s="44">
        <v>5</v>
      </c>
      <c r="B14" s="42" t="s">
        <v>29</v>
      </c>
      <c r="C14" s="42" t="s">
        <v>150</v>
      </c>
      <c r="D14" s="103"/>
      <c r="E14" s="103"/>
      <c r="F14" s="103"/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103"/>
      <c r="R14" s="103"/>
      <c r="S14" s="104"/>
    </row>
    <row r="15" spans="1:26" s="39" customFormat="1" ht="15.95" customHeight="1" x14ac:dyDescent="0.2">
      <c r="A15" s="44">
        <v>6</v>
      </c>
      <c r="B15" s="42" t="s">
        <v>30</v>
      </c>
      <c r="C15" s="42" t="s">
        <v>150</v>
      </c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4"/>
    </row>
    <row r="16" spans="1:26" s="39" customFormat="1" ht="6.75" customHeight="1" x14ac:dyDescent="0.2">
      <c r="A16" s="44"/>
      <c r="B16" s="42"/>
      <c r="C16" s="42"/>
      <c r="D16" s="105"/>
      <c r="E16" s="105"/>
      <c r="F16" s="105"/>
      <c r="G16" s="105"/>
      <c r="H16" s="105"/>
      <c r="I16" s="105"/>
      <c r="J16" s="105"/>
      <c r="K16" s="105"/>
      <c r="L16" s="105"/>
      <c r="M16" s="105"/>
      <c r="N16" s="105"/>
      <c r="O16" s="105"/>
      <c r="P16" s="105"/>
      <c r="Q16" s="105"/>
      <c r="R16" s="105"/>
      <c r="S16" s="106"/>
    </row>
    <row r="17" spans="1:26" s="39" customFormat="1" ht="15.95" customHeight="1" x14ac:dyDescent="0.2">
      <c r="A17" s="44">
        <v>7</v>
      </c>
      <c r="B17" s="42" t="s">
        <v>31</v>
      </c>
      <c r="C17" s="42" t="s">
        <v>150</v>
      </c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4"/>
    </row>
    <row r="18" spans="1:26" s="39" customFormat="1" ht="15.95" customHeight="1" x14ac:dyDescent="0.2">
      <c r="A18" s="44">
        <v>8</v>
      </c>
      <c r="B18" s="42" t="s">
        <v>134</v>
      </c>
      <c r="C18" s="42" t="s">
        <v>150</v>
      </c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4"/>
    </row>
    <row r="19" spans="1:26" s="39" customFormat="1" ht="15.95" customHeight="1" x14ac:dyDescent="0.2">
      <c r="A19" s="44">
        <v>9</v>
      </c>
      <c r="B19" s="42" t="s">
        <v>135</v>
      </c>
      <c r="C19" s="42" t="s">
        <v>150</v>
      </c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4"/>
    </row>
    <row r="20" spans="1:26" s="39" customFormat="1" ht="15.95" customHeight="1" x14ac:dyDescent="0.2">
      <c r="A20" s="44">
        <v>10</v>
      </c>
      <c r="B20" s="42" t="s">
        <v>32</v>
      </c>
      <c r="C20" s="42" t="s">
        <v>150</v>
      </c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4"/>
    </row>
    <row r="21" spans="1:26" s="39" customFormat="1" ht="15.95" customHeight="1" x14ac:dyDescent="0.2">
      <c r="A21" s="44">
        <v>12</v>
      </c>
      <c r="B21" s="42" t="s">
        <v>33</v>
      </c>
      <c r="C21" s="42" t="s">
        <v>150</v>
      </c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4"/>
    </row>
    <row r="22" spans="1:26" s="39" customFormat="1" ht="6.75" customHeight="1" x14ac:dyDescent="0.2">
      <c r="A22" s="44"/>
      <c r="B22" s="42"/>
      <c r="C22" s="42"/>
      <c r="D22" s="105"/>
      <c r="E22" s="105"/>
      <c r="F22" s="105"/>
      <c r="G22" s="105"/>
      <c r="H22" s="105"/>
      <c r="I22" s="105"/>
      <c r="J22" s="105"/>
      <c r="K22" s="105"/>
      <c r="L22" s="105"/>
      <c r="M22" s="105"/>
      <c r="N22" s="105"/>
      <c r="O22" s="105"/>
      <c r="P22" s="105"/>
      <c r="Q22" s="105"/>
      <c r="R22" s="105"/>
      <c r="S22" s="106"/>
    </row>
    <row r="23" spans="1:26" s="39" customFormat="1" ht="15.95" customHeight="1" x14ac:dyDescent="0.2">
      <c r="A23" s="44">
        <v>13</v>
      </c>
      <c r="B23" s="42" t="s">
        <v>34</v>
      </c>
      <c r="C23" s="42" t="s">
        <v>150</v>
      </c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4"/>
    </row>
    <row r="24" spans="1:26" s="39" customFormat="1" ht="15.95" customHeight="1" x14ac:dyDescent="0.2">
      <c r="A24" s="44">
        <v>14</v>
      </c>
      <c r="B24" s="42" t="s">
        <v>35</v>
      </c>
      <c r="C24" s="42" t="s">
        <v>150</v>
      </c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  <c r="O24" s="103"/>
      <c r="P24" s="103"/>
      <c r="Q24" s="103"/>
      <c r="R24" s="103"/>
      <c r="S24" s="104"/>
    </row>
    <row r="25" spans="1:26" s="39" customFormat="1" ht="15.95" customHeight="1" x14ac:dyDescent="0.2">
      <c r="A25" s="44">
        <v>17</v>
      </c>
      <c r="B25" s="42" t="s">
        <v>36</v>
      </c>
      <c r="C25" s="42" t="s">
        <v>150</v>
      </c>
      <c r="D25" s="103"/>
      <c r="E25" s="103"/>
      <c r="F25" s="103"/>
      <c r="G25" s="103"/>
      <c r="H25" s="103"/>
      <c r="I25" s="103"/>
      <c r="J25" s="103"/>
      <c r="K25" s="103"/>
      <c r="L25" s="103"/>
      <c r="M25" s="103"/>
      <c r="N25" s="103"/>
      <c r="O25" s="103"/>
      <c r="P25" s="103"/>
      <c r="Q25" s="103"/>
      <c r="R25" s="103"/>
      <c r="S25" s="104"/>
    </row>
    <row r="26" spans="1:26" s="39" customFormat="1" ht="15.95" customHeight="1" x14ac:dyDescent="0.2">
      <c r="A26" s="44">
        <v>18</v>
      </c>
      <c r="B26" s="42" t="s">
        <v>37</v>
      </c>
      <c r="C26" s="42" t="s">
        <v>150</v>
      </c>
      <c r="D26" s="103"/>
      <c r="E26" s="103"/>
      <c r="F26" s="103"/>
      <c r="G26" s="103"/>
      <c r="H26" s="103"/>
      <c r="I26" s="103"/>
      <c r="J26" s="103"/>
      <c r="K26" s="103"/>
      <c r="L26" s="103"/>
      <c r="M26" s="103"/>
      <c r="N26" s="103"/>
      <c r="O26" s="103"/>
      <c r="P26" s="103"/>
      <c r="Q26" s="103"/>
      <c r="R26" s="103"/>
      <c r="S26" s="104"/>
    </row>
    <row r="27" spans="1:26" s="39" customFormat="1" ht="15.95" customHeight="1" x14ac:dyDescent="0.2">
      <c r="A27" s="44">
        <v>19</v>
      </c>
      <c r="B27" s="42" t="s">
        <v>38</v>
      </c>
      <c r="C27" s="42" t="s">
        <v>150</v>
      </c>
      <c r="D27" s="103"/>
      <c r="E27" s="103"/>
      <c r="F27" s="103"/>
      <c r="G27" s="103"/>
      <c r="H27" s="103"/>
      <c r="I27" s="103"/>
      <c r="J27" s="103"/>
      <c r="K27" s="103"/>
      <c r="L27" s="103"/>
      <c r="M27" s="103"/>
      <c r="N27" s="103"/>
      <c r="O27" s="103"/>
      <c r="P27" s="103"/>
      <c r="Q27" s="103"/>
      <c r="R27" s="103"/>
      <c r="S27" s="104"/>
    </row>
    <row r="28" spans="1:26" s="39" customFormat="1" ht="6.75" customHeight="1" x14ac:dyDescent="0.2">
      <c r="A28" s="44"/>
      <c r="B28" s="42"/>
      <c r="C28" s="42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05"/>
      <c r="O28" s="105"/>
      <c r="P28" s="105"/>
      <c r="Q28" s="105"/>
      <c r="R28" s="105"/>
      <c r="S28" s="106"/>
    </row>
    <row r="29" spans="1:26" s="39" customFormat="1" ht="15.95" customHeight="1" x14ac:dyDescent="0.2">
      <c r="A29" s="44">
        <v>20</v>
      </c>
      <c r="B29" s="42" t="s">
        <v>39</v>
      </c>
      <c r="C29" s="42" t="s">
        <v>150</v>
      </c>
      <c r="D29" s="103"/>
      <c r="E29" s="103"/>
      <c r="F29" s="103"/>
      <c r="G29" s="103"/>
      <c r="H29" s="103"/>
      <c r="I29" s="103"/>
      <c r="J29" s="103"/>
      <c r="K29" s="103"/>
      <c r="L29" s="103"/>
      <c r="M29" s="103"/>
      <c r="N29" s="103"/>
      <c r="O29" s="103"/>
      <c r="P29" s="103"/>
      <c r="Q29" s="103"/>
      <c r="R29" s="103"/>
      <c r="S29" s="104"/>
    </row>
    <row r="30" spans="1:26" s="39" customFormat="1" ht="15.95" customHeight="1" x14ac:dyDescent="0.2">
      <c r="A30" s="44">
        <v>21</v>
      </c>
      <c r="B30" s="42" t="s">
        <v>40</v>
      </c>
      <c r="C30" s="42" t="s">
        <v>150</v>
      </c>
      <c r="D30" s="103"/>
      <c r="E30" s="103"/>
      <c r="F30" s="103"/>
      <c r="G30" s="103"/>
      <c r="H30" s="103"/>
      <c r="I30" s="103"/>
      <c r="J30" s="103"/>
      <c r="K30" s="103"/>
      <c r="L30" s="103"/>
      <c r="M30" s="103"/>
      <c r="N30" s="103"/>
      <c r="O30" s="103"/>
      <c r="P30" s="103"/>
      <c r="Q30" s="103"/>
      <c r="R30" s="103"/>
      <c r="S30" s="104"/>
    </row>
    <row r="31" spans="1:26" s="39" customFormat="1" ht="15.95" customHeight="1" x14ac:dyDescent="0.2">
      <c r="A31" s="44">
        <v>22</v>
      </c>
      <c r="B31" s="42" t="s">
        <v>41</v>
      </c>
      <c r="C31" s="42" t="s">
        <v>150</v>
      </c>
      <c r="D31" s="103"/>
      <c r="E31" s="103"/>
      <c r="F31" s="103"/>
      <c r="G31" s="103"/>
      <c r="H31" s="103"/>
      <c r="I31" s="103"/>
      <c r="J31" s="103"/>
      <c r="K31" s="103"/>
      <c r="L31" s="103"/>
      <c r="M31" s="103"/>
      <c r="N31" s="103"/>
      <c r="O31" s="103"/>
      <c r="P31" s="103"/>
      <c r="Q31" s="103"/>
      <c r="R31" s="103"/>
      <c r="S31" s="104"/>
    </row>
    <row r="32" spans="1:26" s="39" customFormat="1" ht="15.95" customHeight="1" x14ac:dyDescent="0.2">
      <c r="A32" s="44">
        <v>23</v>
      </c>
      <c r="B32" s="42" t="s">
        <v>136</v>
      </c>
      <c r="C32" s="42" t="s">
        <v>150</v>
      </c>
      <c r="D32" s="103"/>
      <c r="E32" s="103"/>
      <c r="F32" s="103"/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103"/>
      <c r="R32" s="103"/>
      <c r="S32" s="104"/>
      <c r="U32" s="1"/>
      <c r="V32" s="1"/>
      <c r="W32" s="1"/>
      <c r="X32" s="1"/>
      <c r="Y32" s="1"/>
      <c r="Z32" s="1"/>
    </row>
    <row r="33" spans="1:26" s="39" customFormat="1" ht="15.95" customHeight="1" x14ac:dyDescent="0.2">
      <c r="A33" s="44">
        <v>24</v>
      </c>
      <c r="B33" s="42" t="s">
        <v>42</v>
      </c>
      <c r="C33" s="42" t="s">
        <v>150</v>
      </c>
      <c r="D33" s="103"/>
      <c r="E33" s="103"/>
      <c r="F33" s="103"/>
      <c r="G33" s="103"/>
      <c r="H33" s="103"/>
      <c r="I33" s="103"/>
      <c r="J33" s="103"/>
      <c r="K33" s="103"/>
      <c r="L33" s="103"/>
      <c r="M33" s="103"/>
      <c r="N33" s="103"/>
      <c r="O33" s="103"/>
      <c r="P33" s="103"/>
      <c r="Q33" s="103"/>
      <c r="R33" s="103"/>
      <c r="S33" s="104"/>
      <c r="U33" s="1"/>
      <c r="V33" s="1"/>
      <c r="W33" s="1"/>
      <c r="X33" s="1"/>
      <c r="Y33" s="1"/>
      <c r="Z33" s="1"/>
    </row>
    <row r="34" spans="1:26" s="39" customFormat="1" ht="15.95" customHeight="1" x14ac:dyDescent="0.2">
      <c r="A34" s="44">
        <v>25</v>
      </c>
      <c r="B34" s="42" t="s">
        <v>43</v>
      </c>
      <c r="C34" s="42" t="s">
        <v>150</v>
      </c>
      <c r="D34" s="103"/>
      <c r="E34" s="103"/>
      <c r="F34" s="103"/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4"/>
      <c r="U34" s="1"/>
      <c r="V34" s="1"/>
      <c r="W34" s="1"/>
      <c r="X34" s="1"/>
      <c r="Y34" s="1"/>
      <c r="Z34" s="1"/>
    </row>
    <row r="35" spans="1:26" s="39" customFormat="1" ht="6.75" customHeight="1" x14ac:dyDescent="0.2">
      <c r="A35" s="44"/>
      <c r="B35" s="42"/>
      <c r="C35" s="42"/>
      <c r="D35" s="103"/>
      <c r="E35" s="103"/>
      <c r="F35" s="103"/>
      <c r="G35" s="103"/>
      <c r="H35" s="103"/>
      <c r="I35" s="103"/>
      <c r="J35" s="103"/>
      <c r="K35" s="103"/>
      <c r="L35" s="103"/>
      <c r="M35" s="103"/>
      <c r="N35" s="103"/>
      <c r="O35" s="103"/>
      <c r="P35" s="103"/>
      <c r="Q35" s="103"/>
      <c r="R35" s="103"/>
      <c r="S35" s="104"/>
      <c r="U35" s="1"/>
      <c r="V35" s="1"/>
      <c r="W35" s="1"/>
      <c r="X35" s="1"/>
      <c r="Y35" s="1"/>
      <c r="Z35" s="1"/>
    </row>
    <row r="36" spans="1:26" s="39" customFormat="1" ht="13.5" thickBot="1" x14ac:dyDescent="0.25">
      <c r="A36" s="107" t="s">
        <v>1</v>
      </c>
      <c r="B36" s="108"/>
      <c r="C36" s="109" t="s">
        <v>150</v>
      </c>
      <c r="D36" s="110"/>
      <c r="E36" s="110"/>
      <c r="F36" s="110"/>
      <c r="G36" s="110"/>
      <c r="H36" s="110"/>
      <c r="I36" s="110"/>
      <c r="J36" s="110"/>
      <c r="K36" s="110"/>
      <c r="L36" s="110"/>
      <c r="M36" s="110"/>
      <c r="N36" s="110"/>
      <c r="O36" s="110"/>
      <c r="P36" s="110"/>
      <c r="Q36" s="110"/>
      <c r="R36" s="110"/>
      <c r="S36" s="110"/>
      <c r="U36" s="1"/>
      <c r="V36" s="1"/>
      <c r="W36" s="1"/>
      <c r="X36" s="1"/>
      <c r="Y36" s="1"/>
      <c r="Z36" s="1"/>
    </row>
    <row r="37" spans="1:26" x14ac:dyDescent="0.2">
      <c r="A37" s="39" t="s">
        <v>154</v>
      </c>
      <c r="B37" s="23"/>
      <c r="C37" s="23"/>
      <c r="D37" s="23"/>
      <c r="E37" s="23"/>
      <c r="F37" s="23"/>
      <c r="G37" s="23"/>
    </row>
    <row r="38" spans="1:26" x14ac:dyDescent="0.2">
      <c r="A38" s="39"/>
    </row>
    <row r="39" spans="1:26" x14ac:dyDescent="0.2">
      <c r="A39" s="39"/>
    </row>
    <row r="40" spans="1:26" x14ac:dyDescent="0.2">
      <c r="A40" s="39"/>
    </row>
    <row r="41" spans="1:26" x14ac:dyDescent="0.2">
      <c r="A41" s="39"/>
    </row>
    <row r="42" spans="1:26" x14ac:dyDescent="0.2">
      <c r="A42" s="39"/>
    </row>
    <row r="43" spans="1:26" x14ac:dyDescent="0.2">
      <c r="A43" s="39"/>
    </row>
    <row r="44" spans="1:26" x14ac:dyDescent="0.2">
      <c r="A44" s="39"/>
    </row>
    <row r="45" spans="1:26" x14ac:dyDescent="0.2">
      <c r="A45" s="39"/>
    </row>
    <row r="46" spans="1:26" x14ac:dyDescent="0.2">
      <c r="A46" s="39"/>
    </row>
    <row r="47" spans="1:26" x14ac:dyDescent="0.2">
      <c r="A47" s="39"/>
    </row>
    <row r="48" spans="1:26" x14ac:dyDescent="0.2">
      <c r="A48" s="39"/>
    </row>
    <row r="49" spans="1:1" x14ac:dyDescent="0.2">
      <c r="A49" s="39"/>
    </row>
    <row r="50" spans="1:1" x14ac:dyDescent="0.2">
      <c r="A50" s="20"/>
    </row>
  </sheetData>
  <mergeCells count="2">
    <mergeCell ref="D4:R4"/>
    <mergeCell ref="U1:Z6"/>
  </mergeCells>
  <pageMargins left="0.26" right="0.22" top="0.74803149606299213" bottom="0.54" header="0.31496062992125984" footer="0.31496062992125984"/>
  <pageSetup paperSize="9" scale="95" orientation="landscape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Y45"/>
  <sheetViews>
    <sheetView zoomScaleNormal="100" workbookViewId="0">
      <selection activeCell="Z1" sqref="Z1:AE6"/>
    </sheetView>
  </sheetViews>
  <sheetFormatPr defaultRowHeight="12.75" x14ac:dyDescent="0.2"/>
  <cols>
    <col min="1" max="1" width="3" style="1" customWidth="1"/>
    <col min="2" max="2" width="15.7109375" style="1" bestFit="1" customWidth="1"/>
    <col min="3" max="4" width="6.28515625" style="1" bestFit="1" customWidth="1"/>
    <col min="5" max="5" width="7.5703125" style="1" customWidth="1"/>
    <col min="6" max="7" width="7.140625" style="1" bestFit="1" customWidth="1"/>
    <col min="8" max="8" width="11.140625" style="1" customWidth="1"/>
    <col min="9" max="9" width="10.140625" style="1" customWidth="1"/>
    <col min="10" max="10" width="11.42578125" style="1" customWidth="1"/>
    <col min="11" max="11" width="11.140625" style="1" customWidth="1"/>
    <col min="12" max="12" width="9" style="1" customWidth="1"/>
    <col min="13" max="13" width="6.28515625" style="1" bestFit="1" customWidth="1"/>
    <col min="14" max="14" width="9.7109375" style="1" customWidth="1"/>
    <col min="15" max="15" width="6.28515625" style="1" bestFit="1" customWidth="1"/>
    <col min="16" max="16" width="8.7109375" style="1" customWidth="1"/>
    <col min="17" max="17" width="6.28515625" style="1" bestFit="1" customWidth="1"/>
    <col min="18" max="18" width="9.140625" style="116"/>
    <col min="19" max="16384" width="9.140625" style="1"/>
  </cols>
  <sheetData>
    <row r="1" spans="1:25" x14ac:dyDescent="0.2">
      <c r="A1" s="21" t="s">
        <v>180</v>
      </c>
      <c r="T1" s="327" t="s">
        <v>189</v>
      </c>
      <c r="U1" s="328"/>
      <c r="V1" s="328"/>
      <c r="W1" s="328"/>
      <c r="X1" s="328"/>
      <c r="Y1" s="329"/>
    </row>
    <row r="2" spans="1:25" x14ac:dyDescent="0.2">
      <c r="A2" s="6" t="s">
        <v>179</v>
      </c>
      <c r="T2" s="330"/>
      <c r="U2" s="331"/>
      <c r="V2" s="331"/>
      <c r="W2" s="331"/>
      <c r="X2" s="331"/>
      <c r="Y2" s="332"/>
    </row>
    <row r="3" spans="1:25" s="20" customFormat="1" ht="12" thickBot="1" x14ac:dyDescent="0.25">
      <c r="R3" s="117"/>
      <c r="T3" s="330"/>
      <c r="U3" s="331"/>
      <c r="V3" s="331"/>
      <c r="W3" s="331"/>
      <c r="X3" s="331"/>
      <c r="Y3" s="332"/>
    </row>
    <row r="4" spans="1:25" s="5" customFormat="1" ht="12" x14ac:dyDescent="0.2">
      <c r="A4" s="96"/>
      <c r="B4" s="96"/>
      <c r="C4" s="323" t="s">
        <v>151</v>
      </c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118"/>
      <c r="T4" s="330"/>
      <c r="U4" s="331"/>
      <c r="V4" s="331"/>
      <c r="W4" s="331"/>
      <c r="X4" s="331"/>
      <c r="Y4" s="332"/>
    </row>
    <row r="5" spans="1:25" s="20" customFormat="1" ht="34.5" thickBot="1" x14ac:dyDescent="0.25">
      <c r="A5" s="99" t="s">
        <v>145</v>
      </c>
      <c r="B5" s="99"/>
      <c r="C5" s="100" t="s">
        <v>2</v>
      </c>
      <c r="D5" s="100" t="s">
        <v>3</v>
      </c>
      <c r="E5" s="100" t="s">
        <v>4</v>
      </c>
      <c r="F5" s="100" t="s">
        <v>5</v>
      </c>
      <c r="G5" s="100" t="s">
        <v>6</v>
      </c>
      <c r="H5" s="100" t="s">
        <v>7</v>
      </c>
      <c r="I5" s="100" t="s">
        <v>8</v>
      </c>
      <c r="J5" s="100" t="s">
        <v>9</v>
      </c>
      <c r="K5" s="100" t="s">
        <v>10</v>
      </c>
      <c r="L5" s="100" t="s">
        <v>11</v>
      </c>
      <c r="M5" s="100" t="s">
        <v>12</v>
      </c>
      <c r="N5" s="100" t="s">
        <v>13</v>
      </c>
      <c r="O5" s="100" t="s">
        <v>14</v>
      </c>
      <c r="P5" s="100" t="s">
        <v>15</v>
      </c>
      <c r="Q5" s="100" t="s">
        <v>16</v>
      </c>
      <c r="R5" s="119" t="s">
        <v>1</v>
      </c>
      <c r="T5" s="330"/>
      <c r="U5" s="331"/>
      <c r="V5" s="331"/>
      <c r="W5" s="331"/>
      <c r="X5" s="331"/>
      <c r="Y5" s="332"/>
    </row>
    <row r="6" spans="1:25" s="39" customFormat="1" ht="15.95" customHeight="1" x14ac:dyDescent="0.2">
      <c r="A6" s="43" t="s">
        <v>146</v>
      </c>
      <c r="B6" s="42" t="s">
        <v>26</v>
      </c>
      <c r="C6" s="111"/>
      <c r="D6" s="111"/>
      <c r="E6" s="111"/>
      <c r="F6" s="111"/>
      <c r="R6" s="120"/>
      <c r="T6" s="333"/>
      <c r="U6" s="334"/>
      <c r="V6" s="334"/>
      <c r="W6" s="334"/>
      <c r="X6" s="334"/>
      <c r="Y6" s="335"/>
    </row>
    <row r="7" spans="1:25" s="39" customFormat="1" ht="15.95" customHeight="1" x14ac:dyDescent="0.2">
      <c r="A7" s="43" t="s">
        <v>147</v>
      </c>
      <c r="B7" s="42" t="s">
        <v>27</v>
      </c>
      <c r="C7" s="111"/>
      <c r="D7" s="111"/>
      <c r="E7" s="111"/>
      <c r="F7" s="111"/>
      <c r="R7" s="120"/>
    </row>
    <row r="8" spans="1:25" s="39" customFormat="1" ht="15.95" customHeight="1" x14ac:dyDescent="0.2">
      <c r="A8" s="44">
        <v>4</v>
      </c>
      <c r="B8" s="42" t="s">
        <v>28</v>
      </c>
      <c r="C8" s="111"/>
      <c r="D8" s="111"/>
      <c r="E8" s="111"/>
      <c r="F8" s="111"/>
      <c r="R8" s="120"/>
    </row>
    <row r="9" spans="1:25" s="39" customFormat="1" ht="15.95" customHeight="1" x14ac:dyDescent="0.2">
      <c r="A9" s="44">
        <v>5</v>
      </c>
      <c r="B9" s="42" t="s">
        <v>29</v>
      </c>
      <c r="C9" s="111"/>
      <c r="D9" s="111"/>
      <c r="E9" s="111"/>
      <c r="F9" s="111"/>
      <c r="R9" s="120"/>
    </row>
    <row r="10" spans="1:25" s="39" customFormat="1" ht="15.95" customHeight="1" x14ac:dyDescent="0.2">
      <c r="A10" s="44">
        <v>6</v>
      </c>
      <c r="B10" s="42" t="s">
        <v>30</v>
      </c>
      <c r="C10" s="111"/>
      <c r="D10" s="111"/>
      <c r="E10" s="111"/>
      <c r="F10" s="111"/>
      <c r="R10" s="120"/>
    </row>
    <row r="11" spans="1:25" s="39" customFormat="1" ht="9.75" customHeight="1" x14ac:dyDescent="0.2">
      <c r="A11" s="44"/>
      <c r="B11" s="42"/>
      <c r="C11" s="111"/>
      <c r="D11" s="111"/>
      <c r="E11" s="111"/>
      <c r="F11" s="111"/>
      <c r="R11" s="120"/>
    </row>
    <row r="12" spans="1:25" s="39" customFormat="1" ht="15.95" customHeight="1" x14ac:dyDescent="0.2">
      <c r="A12" s="44">
        <v>7</v>
      </c>
      <c r="B12" s="42" t="s">
        <v>31</v>
      </c>
      <c r="C12" s="111"/>
      <c r="D12" s="111"/>
      <c r="E12" s="111"/>
      <c r="F12" s="111"/>
      <c r="R12" s="120"/>
    </row>
    <row r="13" spans="1:25" s="39" customFormat="1" ht="15.95" customHeight="1" x14ac:dyDescent="0.2">
      <c r="A13" s="44">
        <v>8</v>
      </c>
      <c r="B13" s="42" t="s">
        <v>134</v>
      </c>
      <c r="C13" s="111"/>
      <c r="D13" s="111"/>
      <c r="E13" s="111"/>
      <c r="F13" s="111"/>
      <c r="R13" s="120"/>
    </row>
    <row r="14" spans="1:25" s="39" customFormat="1" ht="15.95" customHeight="1" x14ac:dyDescent="0.2">
      <c r="A14" s="44">
        <v>9</v>
      </c>
      <c r="B14" s="42" t="s">
        <v>135</v>
      </c>
      <c r="C14" s="111"/>
      <c r="D14" s="111"/>
      <c r="E14" s="111"/>
      <c r="F14" s="111"/>
      <c r="R14" s="120"/>
    </row>
    <row r="15" spans="1:25" s="39" customFormat="1" ht="15.95" customHeight="1" x14ac:dyDescent="0.2">
      <c r="A15" s="44">
        <v>10</v>
      </c>
      <c r="B15" s="42" t="s">
        <v>32</v>
      </c>
      <c r="C15" s="111"/>
      <c r="D15" s="111"/>
      <c r="E15" s="111"/>
      <c r="F15" s="111"/>
      <c r="R15" s="120"/>
    </row>
    <row r="16" spans="1:25" s="39" customFormat="1" ht="15.95" customHeight="1" x14ac:dyDescent="0.2">
      <c r="A16" s="44">
        <v>12</v>
      </c>
      <c r="B16" s="42" t="s">
        <v>33</v>
      </c>
      <c r="C16" s="111"/>
      <c r="D16" s="111"/>
      <c r="E16" s="111"/>
      <c r="F16" s="111"/>
      <c r="R16" s="120"/>
    </row>
    <row r="17" spans="1:18" s="39" customFormat="1" ht="9.75" customHeight="1" x14ac:dyDescent="0.2">
      <c r="A17" s="44"/>
      <c r="B17" s="42"/>
      <c r="C17" s="111"/>
      <c r="D17" s="111"/>
      <c r="E17" s="111"/>
      <c r="F17" s="111"/>
      <c r="R17" s="120"/>
    </row>
    <row r="18" spans="1:18" s="39" customFormat="1" ht="15.95" customHeight="1" x14ac:dyDescent="0.2">
      <c r="A18" s="44">
        <v>13</v>
      </c>
      <c r="B18" s="42" t="s">
        <v>34</v>
      </c>
      <c r="C18" s="111"/>
      <c r="D18" s="111"/>
      <c r="E18" s="111"/>
      <c r="F18" s="111"/>
      <c r="R18" s="120"/>
    </row>
    <row r="19" spans="1:18" s="39" customFormat="1" ht="15.95" customHeight="1" x14ac:dyDescent="0.2">
      <c r="A19" s="44">
        <v>14</v>
      </c>
      <c r="B19" s="42" t="s">
        <v>35</v>
      </c>
      <c r="C19" s="111"/>
      <c r="D19" s="111"/>
      <c r="E19" s="111"/>
      <c r="F19" s="111"/>
      <c r="R19" s="120"/>
    </row>
    <row r="20" spans="1:18" s="39" customFormat="1" ht="15.95" customHeight="1" x14ac:dyDescent="0.2">
      <c r="A20" s="44">
        <v>17</v>
      </c>
      <c r="B20" s="42" t="s">
        <v>36</v>
      </c>
      <c r="C20" s="111"/>
      <c r="D20" s="111"/>
      <c r="E20" s="111"/>
      <c r="F20" s="111"/>
      <c r="R20" s="120"/>
    </row>
    <row r="21" spans="1:18" s="39" customFormat="1" ht="15.95" customHeight="1" x14ac:dyDescent="0.2">
      <c r="A21" s="44">
        <v>18</v>
      </c>
      <c r="B21" s="42" t="s">
        <v>37</v>
      </c>
      <c r="C21" s="111"/>
      <c r="D21" s="111"/>
      <c r="E21" s="111"/>
      <c r="F21" s="111"/>
      <c r="R21" s="120"/>
    </row>
    <row r="22" spans="1:18" s="39" customFormat="1" ht="15.95" customHeight="1" x14ac:dyDescent="0.2">
      <c r="A22" s="44">
        <v>19</v>
      </c>
      <c r="B22" s="42" t="s">
        <v>38</v>
      </c>
      <c r="C22" s="111"/>
      <c r="D22" s="111"/>
      <c r="E22" s="111"/>
      <c r="F22" s="111"/>
      <c r="R22" s="120"/>
    </row>
    <row r="23" spans="1:18" s="39" customFormat="1" ht="9.75" customHeight="1" x14ac:dyDescent="0.2">
      <c r="A23" s="44"/>
      <c r="B23" s="42"/>
      <c r="C23" s="111"/>
      <c r="D23" s="111"/>
      <c r="E23" s="111"/>
      <c r="F23" s="111"/>
      <c r="R23" s="120"/>
    </row>
    <row r="24" spans="1:18" s="39" customFormat="1" ht="15.95" customHeight="1" x14ac:dyDescent="0.2">
      <c r="A24" s="44">
        <v>20</v>
      </c>
      <c r="B24" s="42" t="s">
        <v>39</v>
      </c>
      <c r="C24" s="111"/>
      <c r="D24" s="111"/>
      <c r="E24" s="111"/>
      <c r="F24" s="111"/>
      <c r="R24" s="120"/>
    </row>
    <row r="25" spans="1:18" s="39" customFormat="1" ht="15.95" customHeight="1" x14ac:dyDescent="0.2">
      <c r="A25" s="44">
        <v>21</v>
      </c>
      <c r="B25" s="42" t="s">
        <v>40</v>
      </c>
      <c r="C25" s="111"/>
      <c r="D25" s="111"/>
      <c r="E25" s="111"/>
      <c r="F25" s="111"/>
      <c r="R25" s="120"/>
    </row>
    <row r="26" spans="1:18" s="39" customFormat="1" ht="15.95" customHeight="1" x14ac:dyDescent="0.2">
      <c r="A26" s="44">
        <v>22</v>
      </c>
      <c r="B26" s="42" t="s">
        <v>41</v>
      </c>
      <c r="C26" s="111"/>
      <c r="D26" s="111"/>
      <c r="E26" s="111"/>
      <c r="F26" s="111"/>
      <c r="R26" s="120"/>
    </row>
    <row r="27" spans="1:18" s="39" customFormat="1" ht="15.95" customHeight="1" x14ac:dyDescent="0.2">
      <c r="A27" s="44">
        <v>23</v>
      </c>
      <c r="B27" s="42" t="s">
        <v>136</v>
      </c>
      <c r="C27" s="111"/>
      <c r="D27" s="111"/>
      <c r="E27" s="111"/>
      <c r="F27" s="111"/>
      <c r="R27" s="120"/>
    </row>
    <row r="28" spans="1:18" s="39" customFormat="1" ht="15.95" customHeight="1" x14ac:dyDescent="0.2">
      <c r="A28" s="44">
        <v>24</v>
      </c>
      <c r="B28" s="42" t="s">
        <v>42</v>
      </c>
      <c r="C28" s="111"/>
      <c r="D28" s="111"/>
      <c r="E28" s="111"/>
      <c r="F28" s="111"/>
      <c r="R28" s="120"/>
    </row>
    <row r="29" spans="1:18" s="39" customFormat="1" ht="15.95" customHeight="1" x14ac:dyDescent="0.2">
      <c r="A29" s="44">
        <v>25</v>
      </c>
      <c r="B29" s="42" t="s">
        <v>43</v>
      </c>
      <c r="C29" s="111"/>
      <c r="D29" s="111"/>
      <c r="E29" s="111"/>
      <c r="F29" s="111"/>
      <c r="R29" s="120"/>
    </row>
    <row r="30" spans="1:18" s="39" customFormat="1" ht="11.25" x14ac:dyDescent="0.2">
      <c r="A30" s="112"/>
      <c r="B30" s="113"/>
      <c r="C30" s="111"/>
      <c r="D30" s="111"/>
      <c r="E30" s="111"/>
      <c r="F30" s="111"/>
      <c r="R30" s="120"/>
    </row>
    <row r="31" spans="1:18" s="20" customFormat="1" ht="11.25" x14ac:dyDescent="0.2">
      <c r="A31" s="114" t="s">
        <v>1</v>
      </c>
      <c r="B31" s="46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115"/>
      <c r="R31" s="121"/>
    </row>
    <row r="32" spans="1:18" x14ac:dyDescent="0.2">
      <c r="A32" s="39"/>
      <c r="B32" s="22"/>
      <c r="C32" s="23"/>
      <c r="D32" s="23"/>
      <c r="E32" s="23"/>
      <c r="F32" s="23"/>
    </row>
    <row r="33" spans="1:1" x14ac:dyDescent="0.2">
      <c r="A33" s="39"/>
    </row>
    <row r="34" spans="1:1" x14ac:dyDescent="0.2">
      <c r="A34" s="39"/>
    </row>
    <row r="35" spans="1:1" x14ac:dyDescent="0.2">
      <c r="A35" s="39"/>
    </row>
    <row r="36" spans="1:1" x14ac:dyDescent="0.2">
      <c r="A36" s="39"/>
    </row>
    <row r="37" spans="1:1" x14ac:dyDescent="0.2">
      <c r="A37" s="39"/>
    </row>
    <row r="38" spans="1:1" x14ac:dyDescent="0.2">
      <c r="A38" s="39"/>
    </row>
    <row r="39" spans="1:1" x14ac:dyDescent="0.2">
      <c r="A39" s="39"/>
    </row>
    <row r="40" spans="1:1" x14ac:dyDescent="0.2">
      <c r="A40" s="39"/>
    </row>
    <row r="41" spans="1:1" x14ac:dyDescent="0.2">
      <c r="A41" s="39"/>
    </row>
    <row r="42" spans="1:1" x14ac:dyDescent="0.2">
      <c r="A42" s="39"/>
    </row>
    <row r="43" spans="1:1" x14ac:dyDescent="0.2">
      <c r="A43" s="39"/>
    </row>
    <row r="44" spans="1:1" x14ac:dyDescent="0.2">
      <c r="A44" s="39"/>
    </row>
    <row r="45" spans="1:1" x14ac:dyDescent="0.2">
      <c r="A45" s="20"/>
    </row>
  </sheetData>
  <mergeCells count="2">
    <mergeCell ref="C4:Q4"/>
    <mergeCell ref="T1:Y6"/>
  </mergeCells>
  <pageMargins left="0.26" right="0.22" top="0.74803149606299213" bottom="0.54" header="0.31496062992125984" footer="0.31496062992125984"/>
  <pageSetup paperSize="9" scale="95" orientation="landscape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E33"/>
  <sheetViews>
    <sheetView workbookViewId="0">
      <selection activeCell="Z1" sqref="Z1:AE6"/>
    </sheetView>
  </sheetViews>
  <sheetFormatPr defaultRowHeight="12.75" x14ac:dyDescent="0.2"/>
  <cols>
    <col min="1" max="1" width="16.7109375" style="7" customWidth="1"/>
    <col min="2" max="2" width="15.7109375" style="7" hidden="1" customWidth="1"/>
    <col min="3" max="23" width="6.28515625" style="7" bestFit="1" customWidth="1"/>
    <col min="24" max="16384" width="9.140625" style="7"/>
  </cols>
  <sheetData>
    <row r="1" spans="1:31" x14ac:dyDescent="0.2">
      <c r="A1" s="21" t="s">
        <v>182</v>
      </c>
      <c r="Z1" s="327" t="s">
        <v>189</v>
      </c>
      <c r="AA1" s="328"/>
      <c r="AB1" s="328"/>
      <c r="AC1" s="328"/>
      <c r="AD1" s="328"/>
      <c r="AE1" s="329"/>
    </row>
    <row r="2" spans="1:31" x14ac:dyDescent="0.2">
      <c r="A2" s="6" t="s">
        <v>181</v>
      </c>
      <c r="Z2" s="330"/>
      <c r="AA2" s="331"/>
      <c r="AB2" s="331"/>
      <c r="AC2" s="331"/>
      <c r="AD2" s="331"/>
      <c r="AE2" s="332"/>
    </row>
    <row r="3" spans="1:31" s="20" customFormat="1" ht="12" thickBot="1" x14ac:dyDescent="0.25">
      <c r="Z3" s="330"/>
      <c r="AA3" s="331"/>
      <c r="AB3" s="331"/>
      <c r="AC3" s="331"/>
      <c r="AD3" s="331"/>
      <c r="AE3" s="332"/>
    </row>
    <row r="4" spans="1:31" s="20" customFormat="1" ht="11.25" x14ac:dyDescent="0.2">
      <c r="A4" s="97"/>
      <c r="B4" s="97"/>
      <c r="C4" s="323" t="s">
        <v>148</v>
      </c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98"/>
      <c r="Z4" s="330"/>
      <c r="AA4" s="331"/>
      <c r="AB4" s="331"/>
      <c r="AC4" s="331"/>
      <c r="AD4" s="331"/>
      <c r="AE4" s="332"/>
    </row>
    <row r="5" spans="1:31" s="20" customFormat="1" ht="12" thickBot="1" x14ac:dyDescent="0.25">
      <c r="A5" s="99" t="s">
        <v>155</v>
      </c>
      <c r="B5" s="99"/>
      <c r="C5" s="122">
        <v>1</v>
      </c>
      <c r="D5" s="122">
        <v>3</v>
      </c>
      <c r="E5" s="122">
        <v>4</v>
      </c>
      <c r="F5" s="122">
        <v>5</v>
      </c>
      <c r="G5" s="122">
        <v>6</v>
      </c>
      <c r="H5" s="122">
        <v>7</v>
      </c>
      <c r="I5" s="122">
        <v>8</v>
      </c>
      <c r="J5" s="122">
        <v>9</v>
      </c>
      <c r="K5" s="122">
        <v>10</v>
      </c>
      <c r="L5" s="122">
        <v>12</v>
      </c>
      <c r="M5" s="122">
        <v>13</v>
      </c>
      <c r="N5" s="122">
        <v>14</v>
      </c>
      <c r="O5" s="122">
        <v>17</v>
      </c>
      <c r="P5" s="122">
        <v>18</v>
      </c>
      <c r="Q5" s="122">
        <v>19</v>
      </c>
      <c r="R5" s="122">
        <v>20</v>
      </c>
      <c r="S5" s="122">
        <v>21</v>
      </c>
      <c r="T5" s="122">
        <v>22</v>
      </c>
      <c r="U5" s="122">
        <v>23</v>
      </c>
      <c r="V5" s="122">
        <v>24</v>
      </c>
      <c r="W5" s="122">
        <v>25</v>
      </c>
      <c r="X5" s="102" t="s">
        <v>1</v>
      </c>
      <c r="Z5" s="330"/>
      <c r="AA5" s="331"/>
      <c r="AB5" s="331"/>
      <c r="AC5" s="331"/>
      <c r="AD5" s="331"/>
      <c r="AE5" s="332"/>
    </row>
    <row r="6" spans="1:31" s="40" customFormat="1" ht="22.5" x14ac:dyDescent="0.2">
      <c r="A6" s="123" t="s">
        <v>49</v>
      </c>
      <c r="B6" s="42" t="s">
        <v>150</v>
      </c>
      <c r="C6" s="111"/>
      <c r="D6" s="111"/>
      <c r="E6" s="111"/>
      <c r="F6" s="111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Z6" s="333"/>
      <c r="AA6" s="334"/>
      <c r="AB6" s="334"/>
      <c r="AC6" s="334"/>
      <c r="AD6" s="334"/>
      <c r="AE6" s="335"/>
    </row>
    <row r="7" spans="1:31" s="40" customFormat="1" ht="15.95" customHeight="1" x14ac:dyDescent="0.2">
      <c r="A7" s="42" t="s">
        <v>3</v>
      </c>
      <c r="B7" s="42" t="s">
        <v>149</v>
      </c>
      <c r="C7" s="111"/>
      <c r="D7" s="111"/>
      <c r="E7" s="111"/>
      <c r="F7" s="111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</row>
    <row r="8" spans="1:31" s="40" customFormat="1" ht="15.95" customHeight="1" x14ac:dyDescent="0.2">
      <c r="A8" s="124" t="s">
        <v>5</v>
      </c>
      <c r="B8" s="42" t="s">
        <v>150</v>
      </c>
      <c r="C8" s="111"/>
      <c r="D8" s="111"/>
      <c r="E8" s="111"/>
      <c r="F8" s="111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</row>
    <row r="9" spans="1:31" s="40" customFormat="1" ht="15.95" customHeight="1" x14ac:dyDescent="0.2">
      <c r="A9" s="42" t="s">
        <v>6</v>
      </c>
      <c r="B9" s="42" t="s">
        <v>149</v>
      </c>
      <c r="C9" s="111"/>
      <c r="D9" s="111"/>
      <c r="E9" s="111"/>
      <c r="F9" s="111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</row>
    <row r="10" spans="1:31" s="40" customFormat="1" ht="33.75" x14ac:dyDescent="0.2">
      <c r="A10" s="125" t="s">
        <v>47</v>
      </c>
      <c r="B10" s="42" t="s">
        <v>150</v>
      </c>
      <c r="C10" s="111"/>
      <c r="D10" s="111"/>
      <c r="E10" s="111"/>
      <c r="F10" s="111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1" spans="1:31" s="40" customFormat="1" ht="22.5" x14ac:dyDescent="0.2">
      <c r="A11" s="42" t="s">
        <v>8</v>
      </c>
      <c r="B11" s="42" t="s">
        <v>149</v>
      </c>
      <c r="C11" s="111"/>
      <c r="D11" s="111"/>
      <c r="E11" s="111"/>
      <c r="F11" s="111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</row>
    <row r="12" spans="1:31" s="40" customFormat="1" ht="22.5" x14ac:dyDescent="0.2">
      <c r="A12" s="125" t="s">
        <v>9</v>
      </c>
      <c r="B12" s="42" t="s">
        <v>150</v>
      </c>
      <c r="C12" s="111"/>
      <c r="D12" s="111"/>
      <c r="E12" s="111"/>
      <c r="F12" s="111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</row>
    <row r="13" spans="1:31" s="40" customFormat="1" ht="22.5" x14ac:dyDescent="0.2">
      <c r="A13" s="42" t="s">
        <v>10</v>
      </c>
      <c r="B13" s="42" t="s">
        <v>149</v>
      </c>
      <c r="C13" s="111"/>
      <c r="D13" s="111"/>
      <c r="E13" s="111"/>
      <c r="F13" s="111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</row>
    <row r="14" spans="1:31" s="40" customFormat="1" ht="15.95" customHeight="1" x14ac:dyDescent="0.2">
      <c r="A14" s="125" t="s">
        <v>11</v>
      </c>
      <c r="B14" s="42" t="s">
        <v>150</v>
      </c>
      <c r="C14" s="111"/>
      <c r="D14" s="111"/>
      <c r="E14" s="111"/>
      <c r="F14" s="111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</row>
    <row r="15" spans="1:31" s="40" customFormat="1" ht="22.5" x14ac:dyDescent="0.2">
      <c r="A15" s="125" t="s">
        <v>13</v>
      </c>
      <c r="B15" s="42" t="s">
        <v>149</v>
      </c>
      <c r="C15" s="111"/>
      <c r="D15" s="111"/>
      <c r="E15" s="111"/>
      <c r="F15" s="111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</row>
    <row r="16" spans="1:31" s="40" customFormat="1" ht="22.5" x14ac:dyDescent="0.2">
      <c r="A16" s="125" t="s">
        <v>48</v>
      </c>
      <c r="B16" s="42" t="s">
        <v>150</v>
      </c>
      <c r="C16" s="111"/>
      <c r="D16" s="111"/>
      <c r="E16" s="111"/>
      <c r="F16" s="111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</row>
    <row r="17" spans="1:24" s="40" customFormat="1" ht="15.95" customHeight="1" x14ac:dyDescent="0.2">
      <c r="A17" s="125" t="s">
        <v>16</v>
      </c>
      <c r="B17" s="42" t="s">
        <v>149</v>
      </c>
      <c r="C17" s="111"/>
      <c r="D17" s="111"/>
      <c r="E17" s="111"/>
      <c r="F17" s="111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</row>
    <row r="18" spans="1:24" s="40" customFormat="1" ht="15.95" customHeight="1" x14ac:dyDescent="0.2">
      <c r="A18" s="113" t="s">
        <v>1</v>
      </c>
      <c r="B18" s="42" t="s">
        <v>150</v>
      </c>
      <c r="C18" s="126"/>
      <c r="D18" s="126"/>
      <c r="E18" s="126"/>
      <c r="F18" s="126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</row>
    <row r="19" spans="1:24" s="41" customFormat="1" ht="12.75" customHeight="1" thickBot="1" x14ac:dyDescent="0.25">
      <c r="A19" s="109"/>
      <c r="B19" s="109" t="s">
        <v>149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02"/>
    </row>
    <row r="20" spans="1:24" x14ac:dyDescent="0.2">
      <c r="A20" s="39"/>
      <c r="B20" s="8"/>
      <c r="C20" s="8"/>
      <c r="D20" s="8"/>
      <c r="E20" s="8"/>
      <c r="F20" s="8"/>
    </row>
    <row r="21" spans="1:24" x14ac:dyDescent="0.2">
      <c r="A21" s="39"/>
    </row>
    <row r="22" spans="1:24" x14ac:dyDescent="0.2">
      <c r="A22" s="39"/>
    </row>
    <row r="23" spans="1:24" x14ac:dyDescent="0.2">
      <c r="A23" s="39"/>
    </row>
    <row r="24" spans="1:24" x14ac:dyDescent="0.2">
      <c r="A24" s="39"/>
    </row>
    <row r="25" spans="1:24" x14ac:dyDescent="0.2">
      <c r="A25" s="39"/>
    </row>
    <row r="26" spans="1:24" x14ac:dyDescent="0.2">
      <c r="A26" s="39"/>
    </row>
    <row r="27" spans="1:24" x14ac:dyDescent="0.2">
      <c r="A27" s="39"/>
    </row>
    <row r="28" spans="1:24" x14ac:dyDescent="0.2">
      <c r="A28" s="39"/>
    </row>
    <row r="29" spans="1:24" x14ac:dyDescent="0.2">
      <c r="A29" s="39"/>
    </row>
    <row r="30" spans="1:24" x14ac:dyDescent="0.2">
      <c r="A30" s="39"/>
    </row>
    <row r="31" spans="1:24" x14ac:dyDescent="0.2">
      <c r="A31" s="39"/>
    </row>
    <row r="32" spans="1:24" x14ac:dyDescent="0.2">
      <c r="A32" s="39"/>
    </row>
    <row r="33" spans="1:1" x14ac:dyDescent="0.2">
      <c r="A33" s="20"/>
    </row>
  </sheetData>
  <mergeCells count="2">
    <mergeCell ref="C4:W4"/>
    <mergeCell ref="Z1:AE6"/>
  </mergeCells>
  <pageMargins left="0.26" right="0.22" top="0.74803149606299213" bottom="0.54" header="0.31496062992125984" footer="0.31496062992125984"/>
  <pageSetup paperSize="9" scale="95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E33"/>
  <sheetViews>
    <sheetView workbookViewId="0">
      <selection activeCell="Z1" sqref="Z1:AE6"/>
    </sheetView>
  </sheetViews>
  <sheetFormatPr defaultRowHeight="12.75" x14ac:dyDescent="0.2"/>
  <cols>
    <col min="1" max="1" width="16.7109375" style="7" customWidth="1"/>
    <col min="2" max="2" width="15.7109375" style="7" hidden="1" customWidth="1"/>
    <col min="3" max="23" width="6.28515625" style="7" bestFit="1" customWidth="1"/>
    <col min="24" max="16384" width="9.140625" style="7"/>
  </cols>
  <sheetData>
    <row r="1" spans="1:31" x14ac:dyDescent="0.2">
      <c r="A1" s="21" t="s">
        <v>183</v>
      </c>
      <c r="Z1" s="327" t="s">
        <v>189</v>
      </c>
      <c r="AA1" s="328"/>
      <c r="AB1" s="328"/>
      <c r="AC1" s="328"/>
      <c r="AD1" s="328"/>
      <c r="AE1" s="329"/>
    </row>
    <row r="2" spans="1:31" x14ac:dyDescent="0.2">
      <c r="A2" s="6" t="s">
        <v>184</v>
      </c>
      <c r="Z2" s="330"/>
      <c r="AA2" s="331"/>
      <c r="AB2" s="331"/>
      <c r="AC2" s="331"/>
      <c r="AD2" s="331"/>
      <c r="AE2" s="332"/>
    </row>
    <row r="3" spans="1:31" s="20" customFormat="1" ht="12" thickBot="1" x14ac:dyDescent="0.25">
      <c r="Z3" s="330"/>
      <c r="AA3" s="331"/>
      <c r="AB3" s="331"/>
      <c r="AC3" s="331"/>
      <c r="AD3" s="331"/>
      <c r="AE3" s="332"/>
    </row>
    <row r="4" spans="1:31" s="20" customFormat="1" ht="11.25" x14ac:dyDescent="0.2">
      <c r="A4" s="97"/>
      <c r="B4" s="97"/>
      <c r="C4" s="323" t="s">
        <v>148</v>
      </c>
      <c r="D4" s="323"/>
      <c r="E4" s="323"/>
      <c r="F4" s="323"/>
      <c r="G4" s="323"/>
      <c r="H4" s="323"/>
      <c r="I4" s="323"/>
      <c r="J4" s="323"/>
      <c r="K4" s="323"/>
      <c r="L4" s="323"/>
      <c r="M4" s="323"/>
      <c r="N4" s="323"/>
      <c r="O4" s="323"/>
      <c r="P4" s="323"/>
      <c r="Q4" s="323"/>
      <c r="R4" s="323"/>
      <c r="S4" s="323"/>
      <c r="T4" s="323"/>
      <c r="U4" s="323"/>
      <c r="V4" s="323"/>
      <c r="W4" s="323"/>
      <c r="X4" s="98"/>
      <c r="Z4" s="330"/>
      <c r="AA4" s="331"/>
      <c r="AB4" s="331"/>
      <c r="AC4" s="331"/>
      <c r="AD4" s="331"/>
      <c r="AE4" s="332"/>
    </row>
    <row r="5" spans="1:31" s="20" customFormat="1" ht="12" thickBot="1" x14ac:dyDescent="0.25">
      <c r="A5" s="99" t="s">
        <v>155</v>
      </c>
      <c r="B5" s="99"/>
      <c r="C5" s="122">
        <v>1</v>
      </c>
      <c r="D5" s="122">
        <v>3</v>
      </c>
      <c r="E5" s="122">
        <v>4</v>
      </c>
      <c r="F5" s="122">
        <v>5</v>
      </c>
      <c r="G5" s="122">
        <v>6</v>
      </c>
      <c r="H5" s="122">
        <v>7</v>
      </c>
      <c r="I5" s="122">
        <v>8</v>
      </c>
      <c r="J5" s="122">
        <v>9</v>
      </c>
      <c r="K5" s="122">
        <v>10</v>
      </c>
      <c r="L5" s="122">
        <v>12</v>
      </c>
      <c r="M5" s="122">
        <v>13</v>
      </c>
      <c r="N5" s="122">
        <v>14</v>
      </c>
      <c r="O5" s="122">
        <v>17</v>
      </c>
      <c r="P5" s="122">
        <v>18</v>
      </c>
      <c r="Q5" s="122">
        <v>19</v>
      </c>
      <c r="R5" s="122">
        <v>20</v>
      </c>
      <c r="S5" s="122">
        <v>21</v>
      </c>
      <c r="T5" s="122">
        <v>22</v>
      </c>
      <c r="U5" s="122">
        <v>23</v>
      </c>
      <c r="V5" s="122">
        <v>24</v>
      </c>
      <c r="W5" s="122">
        <v>25</v>
      </c>
      <c r="X5" s="102" t="s">
        <v>1</v>
      </c>
      <c r="Z5" s="330"/>
      <c r="AA5" s="331"/>
      <c r="AB5" s="331"/>
      <c r="AC5" s="331"/>
      <c r="AD5" s="331"/>
      <c r="AE5" s="332"/>
    </row>
    <row r="6" spans="1:31" s="40" customFormat="1" ht="22.5" x14ac:dyDescent="0.2">
      <c r="A6" s="123" t="s">
        <v>49</v>
      </c>
      <c r="B6" s="42" t="s">
        <v>150</v>
      </c>
      <c r="C6" s="111"/>
      <c r="D6" s="111"/>
      <c r="E6" s="111"/>
      <c r="F6" s="111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Z6" s="333"/>
      <c r="AA6" s="334"/>
      <c r="AB6" s="334"/>
      <c r="AC6" s="334"/>
      <c r="AD6" s="334"/>
      <c r="AE6" s="335"/>
    </row>
    <row r="7" spans="1:31" s="40" customFormat="1" ht="15.95" customHeight="1" x14ac:dyDescent="0.2">
      <c r="A7" s="42" t="s">
        <v>3</v>
      </c>
      <c r="B7" s="42" t="s">
        <v>149</v>
      </c>
      <c r="C7" s="111"/>
      <c r="D7" s="111"/>
      <c r="E7" s="111"/>
      <c r="F7" s="111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</row>
    <row r="8" spans="1:31" s="40" customFormat="1" ht="15.95" customHeight="1" x14ac:dyDescent="0.2">
      <c r="A8" s="124" t="s">
        <v>5</v>
      </c>
      <c r="B8" s="42" t="s">
        <v>150</v>
      </c>
      <c r="C8" s="111"/>
      <c r="D8" s="111"/>
      <c r="E8" s="111"/>
      <c r="F8" s="111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39"/>
      <c r="W8" s="39"/>
      <c r="X8" s="39"/>
    </row>
    <row r="9" spans="1:31" s="40" customFormat="1" ht="15.95" customHeight="1" x14ac:dyDescent="0.2">
      <c r="A9" s="42" t="s">
        <v>6</v>
      </c>
      <c r="B9" s="42" t="s">
        <v>149</v>
      </c>
      <c r="C9" s="111"/>
      <c r="D9" s="111"/>
      <c r="E9" s="111"/>
      <c r="F9" s="111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39"/>
      <c r="W9" s="39"/>
      <c r="X9" s="39"/>
    </row>
    <row r="10" spans="1:31" s="40" customFormat="1" ht="33.75" x14ac:dyDescent="0.2">
      <c r="A10" s="125" t="s">
        <v>47</v>
      </c>
      <c r="B10" s="42" t="s">
        <v>150</v>
      </c>
      <c r="C10" s="111"/>
      <c r="D10" s="111"/>
      <c r="E10" s="111"/>
      <c r="F10" s="111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39"/>
      <c r="W10" s="39"/>
      <c r="X10" s="39"/>
    </row>
    <row r="11" spans="1:31" s="40" customFormat="1" ht="22.5" x14ac:dyDescent="0.2">
      <c r="A11" s="42" t="s">
        <v>8</v>
      </c>
      <c r="B11" s="42" t="s">
        <v>149</v>
      </c>
      <c r="C11" s="111"/>
      <c r="D11" s="111"/>
      <c r="E11" s="111"/>
      <c r="F11" s="111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39"/>
    </row>
    <row r="12" spans="1:31" s="40" customFormat="1" ht="22.5" x14ac:dyDescent="0.2">
      <c r="A12" s="125" t="s">
        <v>9</v>
      </c>
      <c r="B12" s="42" t="s">
        <v>150</v>
      </c>
      <c r="C12" s="111"/>
      <c r="D12" s="111"/>
      <c r="E12" s="111"/>
      <c r="F12" s="111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39"/>
      <c r="W12" s="39"/>
      <c r="X12" s="39"/>
    </row>
    <row r="13" spans="1:31" s="40" customFormat="1" ht="22.5" x14ac:dyDescent="0.2">
      <c r="A13" s="42" t="s">
        <v>10</v>
      </c>
      <c r="B13" s="42" t="s">
        <v>149</v>
      </c>
      <c r="C13" s="111"/>
      <c r="D13" s="111"/>
      <c r="E13" s="111"/>
      <c r="F13" s="111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39"/>
      <c r="W13" s="39"/>
      <c r="X13" s="39"/>
    </row>
    <row r="14" spans="1:31" s="40" customFormat="1" ht="15.95" customHeight="1" x14ac:dyDescent="0.2">
      <c r="A14" s="125" t="s">
        <v>11</v>
      </c>
      <c r="B14" s="42" t="s">
        <v>150</v>
      </c>
      <c r="C14" s="111"/>
      <c r="D14" s="111"/>
      <c r="E14" s="111"/>
      <c r="F14" s="111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39"/>
      <c r="W14" s="39"/>
      <c r="X14" s="39"/>
    </row>
    <row r="15" spans="1:31" s="40" customFormat="1" ht="22.5" x14ac:dyDescent="0.2">
      <c r="A15" s="125" t="s">
        <v>13</v>
      </c>
      <c r="B15" s="42" t="s">
        <v>149</v>
      </c>
      <c r="C15" s="111"/>
      <c r="D15" s="111"/>
      <c r="E15" s="111"/>
      <c r="F15" s="111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</row>
    <row r="16" spans="1:31" s="40" customFormat="1" ht="22.5" x14ac:dyDescent="0.2">
      <c r="A16" s="125" t="s">
        <v>48</v>
      </c>
      <c r="B16" s="42" t="s">
        <v>150</v>
      </c>
      <c r="C16" s="111"/>
      <c r="D16" s="111"/>
      <c r="E16" s="111"/>
      <c r="F16" s="111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</row>
    <row r="17" spans="1:24" s="40" customFormat="1" ht="15.95" customHeight="1" x14ac:dyDescent="0.2">
      <c r="A17" s="125" t="s">
        <v>16</v>
      </c>
      <c r="B17" s="42" t="s">
        <v>149</v>
      </c>
      <c r="C17" s="111"/>
      <c r="D17" s="111"/>
      <c r="E17" s="111"/>
      <c r="F17" s="111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</row>
    <row r="18" spans="1:24" s="40" customFormat="1" ht="15.95" customHeight="1" x14ac:dyDescent="0.2">
      <c r="A18" s="113" t="s">
        <v>1</v>
      </c>
      <c r="B18" s="42" t="s">
        <v>150</v>
      </c>
      <c r="C18" s="126"/>
      <c r="D18" s="126"/>
      <c r="E18" s="126"/>
      <c r="F18" s="126"/>
      <c r="G18" s="112"/>
      <c r="H18" s="112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</row>
    <row r="19" spans="1:24" s="41" customFormat="1" ht="12.75" customHeight="1" thickBot="1" x14ac:dyDescent="0.25">
      <c r="A19" s="109"/>
      <c r="B19" s="109" t="s">
        <v>149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27"/>
      <c r="X19" s="102"/>
    </row>
    <row r="20" spans="1:24" x14ac:dyDescent="0.2">
      <c r="A20" s="39"/>
      <c r="B20" s="8"/>
      <c r="C20" s="8"/>
      <c r="D20" s="8"/>
      <c r="E20" s="8"/>
      <c r="F20" s="8"/>
    </row>
    <row r="21" spans="1:24" x14ac:dyDescent="0.2">
      <c r="A21" s="39"/>
    </row>
    <row r="22" spans="1:24" x14ac:dyDescent="0.2">
      <c r="A22" s="39"/>
    </row>
    <row r="23" spans="1:24" x14ac:dyDescent="0.2">
      <c r="A23" s="39"/>
    </row>
    <row r="24" spans="1:24" x14ac:dyDescent="0.2">
      <c r="A24" s="39"/>
    </row>
    <row r="25" spans="1:24" x14ac:dyDescent="0.2">
      <c r="A25" s="39"/>
    </row>
    <row r="26" spans="1:24" x14ac:dyDescent="0.2">
      <c r="A26" s="39"/>
    </row>
    <row r="27" spans="1:24" x14ac:dyDescent="0.2">
      <c r="A27" s="39"/>
    </row>
    <row r="28" spans="1:24" x14ac:dyDescent="0.2">
      <c r="A28" s="39"/>
    </row>
    <row r="29" spans="1:24" x14ac:dyDescent="0.2">
      <c r="A29" s="39"/>
    </row>
    <row r="30" spans="1:24" x14ac:dyDescent="0.2">
      <c r="A30" s="39"/>
    </row>
    <row r="31" spans="1:24" x14ac:dyDescent="0.2">
      <c r="A31" s="39"/>
    </row>
    <row r="32" spans="1:24" x14ac:dyDescent="0.2">
      <c r="A32" s="39"/>
    </row>
    <row r="33" spans="1:1" x14ac:dyDescent="0.2">
      <c r="A33" s="20"/>
    </row>
  </sheetData>
  <mergeCells count="2">
    <mergeCell ref="C4:W4"/>
    <mergeCell ref="Z1:AE6"/>
  </mergeCells>
  <pageMargins left="0.26" right="0.22" top="0.74803149606299213" bottom="0.54" header="0.31496062992125984" footer="0.31496062992125984"/>
  <pageSetup paperSize="9" scale="95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O52"/>
  <sheetViews>
    <sheetView topLeftCell="A21" zoomScaleNormal="100" workbookViewId="0">
      <selection activeCell="V54" sqref="V54"/>
    </sheetView>
  </sheetViews>
  <sheetFormatPr defaultRowHeight="12.75" x14ac:dyDescent="0.2"/>
  <cols>
    <col min="1" max="1" width="1.42578125" style="57" customWidth="1"/>
    <col min="2" max="2" width="23.140625" style="57" bestFit="1" customWidth="1"/>
    <col min="3" max="5" width="11.5703125" style="57" hidden="1" customWidth="1"/>
    <col min="6" max="6" width="4.7109375" style="57" customWidth="1"/>
    <col min="7" max="7" width="1.85546875" style="262" bestFit="1" customWidth="1"/>
    <col min="8" max="8" width="5.42578125" style="57" customWidth="1"/>
    <col min="9" max="9" width="1" style="57" customWidth="1"/>
    <col min="10" max="10" width="5.7109375" style="57" bestFit="1" customWidth="1"/>
    <col min="11" max="11" width="2.5703125" style="58" customWidth="1"/>
    <col min="12" max="12" width="5.7109375" style="57" bestFit="1" customWidth="1"/>
    <col min="13" max="13" width="1" style="57" customWidth="1"/>
    <col min="14" max="14" width="5.7109375" style="57" bestFit="1" customWidth="1"/>
    <col min="15" max="15" width="2.5703125" style="58" customWidth="1"/>
    <col min="16" max="16" width="5.7109375" style="57" bestFit="1" customWidth="1"/>
    <col min="17" max="17" width="1" style="57" customWidth="1"/>
    <col min="18" max="18" width="5.7109375" style="57" bestFit="1" customWidth="1"/>
    <col min="19" max="19" width="2.5703125" style="58" customWidth="1"/>
    <col min="20" max="20" width="4.7109375" style="57" customWidth="1"/>
    <col min="21" max="21" width="1.140625" style="57" customWidth="1"/>
    <col min="22" max="22" width="5.7109375" style="57" bestFit="1" customWidth="1"/>
    <col min="23" max="23" width="2.5703125" style="58" customWidth="1"/>
    <col min="24" max="24" width="4.7109375" style="57" customWidth="1"/>
    <col min="25" max="25" width="1.140625" style="57" customWidth="1"/>
    <col min="26" max="26" width="5.7109375" style="57" bestFit="1" customWidth="1"/>
    <col min="27" max="27" width="2.5703125" style="58" customWidth="1"/>
    <col min="28" max="28" width="4.7109375" style="57" customWidth="1"/>
    <col min="29" max="29" width="1" style="57" customWidth="1"/>
    <col min="30" max="30" width="5.7109375" style="57" bestFit="1" customWidth="1"/>
    <col min="31" max="31" width="2.5703125" style="58" customWidth="1"/>
    <col min="32" max="32" width="4.7109375" style="57" customWidth="1"/>
    <col min="33" max="33" width="1" style="57" customWidth="1"/>
    <col min="34" max="34" width="5.7109375" style="57" bestFit="1" customWidth="1"/>
    <col min="35" max="35" width="2.5703125" style="58" customWidth="1"/>
    <col min="36" max="36" width="4.7109375" style="57" customWidth="1"/>
    <col min="37" max="37" width="1" style="57" customWidth="1"/>
    <col min="38" max="38" width="6.5703125" style="57" customWidth="1"/>
    <col min="39" max="39" width="2.5703125" style="58" customWidth="1"/>
    <col min="40" max="40" width="5.85546875" style="57" customWidth="1"/>
    <col min="41" max="246" width="9.140625" style="57"/>
    <col min="247" max="247" width="1.42578125" style="57" customWidth="1"/>
    <col min="248" max="248" width="11.5703125" style="57" customWidth="1"/>
    <col min="249" max="251" width="0" style="57" hidden="1" customWidth="1"/>
    <col min="252" max="252" width="4.7109375" style="57" customWidth="1"/>
    <col min="253" max="253" width="2.5703125" style="57" customWidth="1"/>
    <col min="254" max="254" width="4.7109375" style="57" customWidth="1"/>
    <col min="255" max="255" width="1" style="57" customWidth="1"/>
    <col min="256" max="256" width="4.7109375" style="57" customWidth="1"/>
    <col min="257" max="257" width="2.5703125" style="57" customWidth="1"/>
    <col min="258" max="258" width="4.7109375" style="57" customWidth="1"/>
    <col min="259" max="259" width="1" style="57" customWidth="1"/>
    <col min="260" max="260" width="4.7109375" style="57" customWidth="1"/>
    <col min="261" max="261" width="2.5703125" style="57" customWidth="1"/>
    <col min="262" max="262" width="4.7109375" style="57" customWidth="1"/>
    <col min="263" max="263" width="1" style="57" customWidth="1"/>
    <col min="264" max="264" width="4.7109375" style="57" customWidth="1"/>
    <col min="265" max="265" width="2.5703125" style="57" customWidth="1"/>
    <col min="266" max="266" width="4.7109375" style="57" customWidth="1"/>
    <col min="267" max="267" width="1.140625" style="57" customWidth="1"/>
    <col min="268" max="268" width="4.7109375" style="57" customWidth="1"/>
    <col min="269" max="269" width="2.5703125" style="57" customWidth="1"/>
    <col min="270" max="270" width="4.7109375" style="57" customWidth="1"/>
    <col min="271" max="271" width="1.140625" style="57" customWidth="1"/>
    <col min="272" max="272" width="4.7109375" style="57" customWidth="1"/>
    <col min="273" max="273" width="2.5703125" style="57" customWidth="1"/>
    <col min="274" max="274" width="4.7109375" style="57" customWidth="1"/>
    <col min="275" max="275" width="1" style="57" customWidth="1"/>
    <col min="276" max="276" width="4.7109375" style="57" customWidth="1"/>
    <col min="277" max="277" width="2.5703125" style="57" customWidth="1"/>
    <col min="278" max="278" width="4.7109375" style="57" customWidth="1"/>
    <col min="279" max="279" width="1" style="57" customWidth="1"/>
    <col min="280" max="280" width="4.7109375" style="57" customWidth="1"/>
    <col min="281" max="281" width="2.5703125" style="57" customWidth="1"/>
    <col min="282" max="282" width="4.7109375" style="57" customWidth="1"/>
    <col min="283" max="283" width="1" style="57" customWidth="1"/>
    <col min="284" max="284" width="4.5703125" style="57" customWidth="1"/>
    <col min="285" max="285" width="2.5703125" style="57" customWidth="1"/>
    <col min="286" max="286" width="4.85546875" style="57" customWidth="1"/>
    <col min="287" max="502" width="9.140625" style="57"/>
    <col min="503" max="503" width="1.42578125" style="57" customWidth="1"/>
    <col min="504" max="504" width="11.5703125" style="57" customWidth="1"/>
    <col min="505" max="507" width="0" style="57" hidden="1" customWidth="1"/>
    <col min="508" max="508" width="4.7109375" style="57" customWidth="1"/>
    <col min="509" max="509" width="2.5703125" style="57" customWidth="1"/>
    <col min="510" max="510" width="4.7109375" style="57" customWidth="1"/>
    <col min="511" max="511" width="1" style="57" customWidth="1"/>
    <col min="512" max="512" width="4.7109375" style="57" customWidth="1"/>
    <col min="513" max="513" width="2.5703125" style="57" customWidth="1"/>
    <col min="514" max="514" width="4.7109375" style="57" customWidth="1"/>
    <col min="515" max="515" width="1" style="57" customWidth="1"/>
    <col min="516" max="516" width="4.7109375" style="57" customWidth="1"/>
    <col min="517" max="517" width="2.5703125" style="57" customWidth="1"/>
    <col min="518" max="518" width="4.7109375" style="57" customWidth="1"/>
    <col min="519" max="519" width="1" style="57" customWidth="1"/>
    <col min="520" max="520" width="4.7109375" style="57" customWidth="1"/>
    <col min="521" max="521" width="2.5703125" style="57" customWidth="1"/>
    <col min="522" max="522" width="4.7109375" style="57" customWidth="1"/>
    <col min="523" max="523" width="1.140625" style="57" customWidth="1"/>
    <col min="524" max="524" width="4.7109375" style="57" customWidth="1"/>
    <col min="525" max="525" width="2.5703125" style="57" customWidth="1"/>
    <col min="526" max="526" width="4.7109375" style="57" customWidth="1"/>
    <col min="527" max="527" width="1.140625" style="57" customWidth="1"/>
    <col min="528" max="528" width="4.7109375" style="57" customWidth="1"/>
    <col min="529" max="529" width="2.5703125" style="57" customWidth="1"/>
    <col min="530" max="530" width="4.7109375" style="57" customWidth="1"/>
    <col min="531" max="531" width="1" style="57" customWidth="1"/>
    <col min="532" max="532" width="4.7109375" style="57" customWidth="1"/>
    <col min="533" max="533" width="2.5703125" style="57" customWidth="1"/>
    <col min="534" max="534" width="4.7109375" style="57" customWidth="1"/>
    <col min="535" max="535" width="1" style="57" customWidth="1"/>
    <col min="536" max="536" width="4.7109375" style="57" customWidth="1"/>
    <col min="537" max="537" width="2.5703125" style="57" customWidth="1"/>
    <col min="538" max="538" width="4.7109375" style="57" customWidth="1"/>
    <col min="539" max="539" width="1" style="57" customWidth="1"/>
    <col min="540" max="540" width="4.5703125" style="57" customWidth="1"/>
    <col min="541" max="541" width="2.5703125" style="57" customWidth="1"/>
    <col min="542" max="542" width="4.85546875" style="57" customWidth="1"/>
    <col min="543" max="758" width="9.140625" style="57"/>
    <col min="759" max="759" width="1.42578125" style="57" customWidth="1"/>
    <col min="760" max="760" width="11.5703125" style="57" customWidth="1"/>
    <col min="761" max="763" width="0" style="57" hidden="1" customWidth="1"/>
    <col min="764" max="764" width="4.7109375" style="57" customWidth="1"/>
    <col min="765" max="765" width="2.5703125" style="57" customWidth="1"/>
    <col min="766" max="766" width="4.7109375" style="57" customWidth="1"/>
    <col min="767" max="767" width="1" style="57" customWidth="1"/>
    <col min="768" max="768" width="4.7109375" style="57" customWidth="1"/>
    <col min="769" max="769" width="2.5703125" style="57" customWidth="1"/>
    <col min="770" max="770" width="4.7109375" style="57" customWidth="1"/>
    <col min="771" max="771" width="1" style="57" customWidth="1"/>
    <col min="772" max="772" width="4.7109375" style="57" customWidth="1"/>
    <col min="773" max="773" width="2.5703125" style="57" customWidth="1"/>
    <col min="774" max="774" width="4.7109375" style="57" customWidth="1"/>
    <col min="775" max="775" width="1" style="57" customWidth="1"/>
    <col min="776" max="776" width="4.7109375" style="57" customWidth="1"/>
    <col min="777" max="777" width="2.5703125" style="57" customWidth="1"/>
    <col min="778" max="778" width="4.7109375" style="57" customWidth="1"/>
    <col min="779" max="779" width="1.140625" style="57" customWidth="1"/>
    <col min="780" max="780" width="4.7109375" style="57" customWidth="1"/>
    <col min="781" max="781" width="2.5703125" style="57" customWidth="1"/>
    <col min="782" max="782" width="4.7109375" style="57" customWidth="1"/>
    <col min="783" max="783" width="1.140625" style="57" customWidth="1"/>
    <col min="784" max="784" width="4.7109375" style="57" customWidth="1"/>
    <col min="785" max="785" width="2.5703125" style="57" customWidth="1"/>
    <col min="786" max="786" width="4.7109375" style="57" customWidth="1"/>
    <col min="787" max="787" width="1" style="57" customWidth="1"/>
    <col min="788" max="788" width="4.7109375" style="57" customWidth="1"/>
    <col min="789" max="789" width="2.5703125" style="57" customWidth="1"/>
    <col min="790" max="790" width="4.7109375" style="57" customWidth="1"/>
    <col min="791" max="791" width="1" style="57" customWidth="1"/>
    <col min="792" max="792" width="4.7109375" style="57" customWidth="1"/>
    <col min="793" max="793" width="2.5703125" style="57" customWidth="1"/>
    <col min="794" max="794" width="4.7109375" style="57" customWidth="1"/>
    <col min="795" max="795" width="1" style="57" customWidth="1"/>
    <col min="796" max="796" width="4.5703125" style="57" customWidth="1"/>
    <col min="797" max="797" width="2.5703125" style="57" customWidth="1"/>
    <col min="798" max="798" width="4.85546875" style="57" customWidth="1"/>
    <col min="799" max="1014" width="9.140625" style="57"/>
    <col min="1015" max="1015" width="1.42578125" style="57" customWidth="1"/>
    <col min="1016" max="1016" width="11.5703125" style="57" customWidth="1"/>
    <col min="1017" max="1019" width="0" style="57" hidden="1" customWidth="1"/>
    <col min="1020" max="1020" width="4.7109375" style="57" customWidth="1"/>
    <col min="1021" max="1021" width="2.5703125" style="57" customWidth="1"/>
    <col min="1022" max="1022" width="4.7109375" style="57" customWidth="1"/>
    <col min="1023" max="1023" width="1" style="57" customWidth="1"/>
    <col min="1024" max="1024" width="4.7109375" style="57" customWidth="1"/>
    <col min="1025" max="1025" width="2.5703125" style="57" customWidth="1"/>
    <col min="1026" max="1026" width="4.7109375" style="57" customWidth="1"/>
    <col min="1027" max="1027" width="1" style="57" customWidth="1"/>
    <col min="1028" max="1028" width="4.7109375" style="57" customWidth="1"/>
    <col min="1029" max="1029" width="2.5703125" style="57" customWidth="1"/>
    <col min="1030" max="1030" width="4.7109375" style="57" customWidth="1"/>
    <col min="1031" max="1031" width="1" style="57" customWidth="1"/>
    <col min="1032" max="1032" width="4.7109375" style="57" customWidth="1"/>
    <col min="1033" max="1033" width="2.5703125" style="57" customWidth="1"/>
    <col min="1034" max="1034" width="4.7109375" style="57" customWidth="1"/>
    <col min="1035" max="1035" width="1.140625" style="57" customWidth="1"/>
    <col min="1036" max="1036" width="4.7109375" style="57" customWidth="1"/>
    <col min="1037" max="1037" width="2.5703125" style="57" customWidth="1"/>
    <col min="1038" max="1038" width="4.7109375" style="57" customWidth="1"/>
    <col min="1039" max="1039" width="1.140625" style="57" customWidth="1"/>
    <col min="1040" max="1040" width="4.7109375" style="57" customWidth="1"/>
    <col min="1041" max="1041" width="2.5703125" style="57" customWidth="1"/>
    <col min="1042" max="1042" width="4.7109375" style="57" customWidth="1"/>
    <col min="1043" max="1043" width="1" style="57" customWidth="1"/>
    <col min="1044" max="1044" width="4.7109375" style="57" customWidth="1"/>
    <col min="1045" max="1045" width="2.5703125" style="57" customWidth="1"/>
    <col min="1046" max="1046" width="4.7109375" style="57" customWidth="1"/>
    <col min="1047" max="1047" width="1" style="57" customWidth="1"/>
    <col min="1048" max="1048" width="4.7109375" style="57" customWidth="1"/>
    <col min="1049" max="1049" width="2.5703125" style="57" customWidth="1"/>
    <col min="1050" max="1050" width="4.7109375" style="57" customWidth="1"/>
    <col min="1051" max="1051" width="1" style="57" customWidth="1"/>
    <col min="1052" max="1052" width="4.5703125" style="57" customWidth="1"/>
    <col min="1053" max="1053" width="2.5703125" style="57" customWidth="1"/>
    <col min="1054" max="1054" width="4.85546875" style="57" customWidth="1"/>
    <col min="1055" max="1270" width="9.140625" style="57"/>
    <col min="1271" max="1271" width="1.42578125" style="57" customWidth="1"/>
    <col min="1272" max="1272" width="11.5703125" style="57" customWidth="1"/>
    <col min="1273" max="1275" width="0" style="57" hidden="1" customWidth="1"/>
    <col min="1276" max="1276" width="4.7109375" style="57" customWidth="1"/>
    <col min="1277" max="1277" width="2.5703125" style="57" customWidth="1"/>
    <col min="1278" max="1278" width="4.7109375" style="57" customWidth="1"/>
    <col min="1279" max="1279" width="1" style="57" customWidth="1"/>
    <col min="1280" max="1280" width="4.7109375" style="57" customWidth="1"/>
    <col min="1281" max="1281" width="2.5703125" style="57" customWidth="1"/>
    <col min="1282" max="1282" width="4.7109375" style="57" customWidth="1"/>
    <col min="1283" max="1283" width="1" style="57" customWidth="1"/>
    <col min="1284" max="1284" width="4.7109375" style="57" customWidth="1"/>
    <col min="1285" max="1285" width="2.5703125" style="57" customWidth="1"/>
    <col min="1286" max="1286" width="4.7109375" style="57" customWidth="1"/>
    <col min="1287" max="1287" width="1" style="57" customWidth="1"/>
    <col min="1288" max="1288" width="4.7109375" style="57" customWidth="1"/>
    <col min="1289" max="1289" width="2.5703125" style="57" customWidth="1"/>
    <col min="1290" max="1290" width="4.7109375" style="57" customWidth="1"/>
    <col min="1291" max="1291" width="1.140625" style="57" customWidth="1"/>
    <col min="1292" max="1292" width="4.7109375" style="57" customWidth="1"/>
    <col min="1293" max="1293" width="2.5703125" style="57" customWidth="1"/>
    <col min="1294" max="1294" width="4.7109375" style="57" customWidth="1"/>
    <col min="1295" max="1295" width="1.140625" style="57" customWidth="1"/>
    <col min="1296" max="1296" width="4.7109375" style="57" customWidth="1"/>
    <col min="1297" max="1297" width="2.5703125" style="57" customWidth="1"/>
    <col min="1298" max="1298" width="4.7109375" style="57" customWidth="1"/>
    <col min="1299" max="1299" width="1" style="57" customWidth="1"/>
    <col min="1300" max="1300" width="4.7109375" style="57" customWidth="1"/>
    <col min="1301" max="1301" width="2.5703125" style="57" customWidth="1"/>
    <col min="1302" max="1302" width="4.7109375" style="57" customWidth="1"/>
    <col min="1303" max="1303" width="1" style="57" customWidth="1"/>
    <col min="1304" max="1304" width="4.7109375" style="57" customWidth="1"/>
    <col min="1305" max="1305" width="2.5703125" style="57" customWidth="1"/>
    <col min="1306" max="1306" width="4.7109375" style="57" customWidth="1"/>
    <col min="1307" max="1307" width="1" style="57" customWidth="1"/>
    <col min="1308" max="1308" width="4.5703125" style="57" customWidth="1"/>
    <col min="1309" max="1309" width="2.5703125" style="57" customWidth="1"/>
    <col min="1310" max="1310" width="4.85546875" style="57" customWidth="1"/>
    <col min="1311" max="1526" width="9.140625" style="57"/>
    <col min="1527" max="1527" width="1.42578125" style="57" customWidth="1"/>
    <col min="1528" max="1528" width="11.5703125" style="57" customWidth="1"/>
    <col min="1529" max="1531" width="0" style="57" hidden="1" customWidth="1"/>
    <col min="1532" max="1532" width="4.7109375" style="57" customWidth="1"/>
    <col min="1533" max="1533" width="2.5703125" style="57" customWidth="1"/>
    <col min="1534" max="1534" width="4.7109375" style="57" customWidth="1"/>
    <col min="1535" max="1535" width="1" style="57" customWidth="1"/>
    <col min="1536" max="1536" width="4.7109375" style="57" customWidth="1"/>
    <col min="1537" max="1537" width="2.5703125" style="57" customWidth="1"/>
    <col min="1538" max="1538" width="4.7109375" style="57" customWidth="1"/>
    <col min="1539" max="1539" width="1" style="57" customWidth="1"/>
    <col min="1540" max="1540" width="4.7109375" style="57" customWidth="1"/>
    <col min="1541" max="1541" width="2.5703125" style="57" customWidth="1"/>
    <col min="1542" max="1542" width="4.7109375" style="57" customWidth="1"/>
    <col min="1543" max="1543" width="1" style="57" customWidth="1"/>
    <col min="1544" max="1544" width="4.7109375" style="57" customWidth="1"/>
    <col min="1545" max="1545" width="2.5703125" style="57" customWidth="1"/>
    <col min="1546" max="1546" width="4.7109375" style="57" customWidth="1"/>
    <col min="1547" max="1547" width="1.140625" style="57" customWidth="1"/>
    <col min="1548" max="1548" width="4.7109375" style="57" customWidth="1"/>
    <col min="1549" max="1549" width="2.5703125" style="57" customWidth="1"/>
    <col min="1550" max="1550" width="4.7109375" style="57" customWidth="1"/>
    <col min="1551" max="1551" width="1.140625" style="57" customWidth="1"/>
    <col min="1552" max="1552" width="4.7109375" style="57" customWidth="1"/>
    <col min="1553" max="1553" width="2.5703125" style="57" customWidth="1"/>
    <col min="1554" max="1554" width="4.7109375" style="57" customWidth="1"/>
    <col min="1555" max="1555" width="1" style="57" customWidth="1"/>
    <col min="1556" max="1556" width="4.7109375" style="57" customWidth="1"/>
    <col min="1557" max="1557" width="2.5703125" style="57" customWidth="1"/>
    <col min="1558" max="1558" width="4.7109375" style="57" customWidth="1"/>
    <col min="1559" max="1559" width="1" style="57" customWidth="1"/>
    <col min="1560" max="1560" width="4.7109375" style="57" customWidth="1"/>
    <col min="1561" max="1561" width="2.5703125" style="57" customWidth="1"/>
    <col min="1562" max="1562" width="4.7109375" style="57" customWidth="1"/>
    <col min="1563" max="1563" width="1" style="57" customWidth="1"/>
    <col min="1564" max="1564" width="4.5703125" style="57" customWidth="1"/>
    <col min="1565" max="1565" width="2.5703125" style="57" customWidth="1"/>
    <col min="1566" max="1566" width="4.85546875" style="57" customWidth="1"/>
    <col min="1567" max="1782" width="9.140625" style="57"/>
    <col min="1783" max="1783" width="1.42578125" style="57" customWidth="1"/>
    <col min="1784" max="1784" width="11.5703125" style="57" customWidth="1"/>
    <col min="1785" max="1787" width="0" style="57" hidden="1" customWidth="1"/>
    <col min="1788" max="1788" width="4.7109375" style="57" customWidth="1"/>
    <col min="1789" max="1789" width="2.5703125" style="57" customWidth="1"/>
    <col min="1790" max="1790" width="4.7109375" style="57" customWidth="1"/>
    <col min="1791" max="1791" width="1" style="57" customWidth="1"/>
    <col min="1792" max="1792" width="4.7109375" style="57" customWidth="1"/>
    <col min="1793" max="1793" width="2.5703125" style="57" customWidth="1"/>
    <col min="1794" max="1794" width="4.7109375" style="57" customWidth="1"/>
    <col min="1795" max="1795" width="1" style="57" customWidth="1"/>
    <col min="1796" max="1796" width="4.7109375" style="57" customWidth="1"/>
    <col min="1797" max="1797" width="2.5703125" style="57" customWidth="1"/>
    <col min="1798" max="1798" width="4.7109375" style="57" customWidth="1"/>
    <col min="1799" max="1799" width="1" style="57" customWidth="1"/>
    <col min="1800" max="1800" width="4.7109375" style="57" customWidth="1"/>
    <col min="1801" max="1801" width="2.5703125" style="57" customWidth="1"/>
    <col min="1802" max="1802" width="4.7109375" style="57" customWidth="1"/>
    <col min="1803" max="1803" width="1.140625" style="57" customWidth="1"/>
    <col min="1804" max="1804" width="4.7109375" style="57" customWidth="1"/>
    <col min="1805" max="1805" width="2.5703125" style="57" customWidth="1"/>
    <col min="1806" max="1806" width="4.7109375" style="57" customWidth="1"/>
    <col min="1807" max="1807" width="1.140625" style="57" customWidth="1"/>
    <col min="1808" max="1808" width="4.7109375" style="57" customWidth="1"/>
    <col min="1809" max="1809" width="2.5703125" style="57" customWidth="1"/>
    <col min="1810" max="1810" width="4.7109375" style="57" customWidth="1"/>
    <col min="1811" max="1811" width="1" style="57" customWidth="1"/>
    <col min="1812" max="1812" width="4.7109375" style="57" customWidth="1"/>
    <col min="1813" max="1813" width="2.5703125" style="57" customWidth="1"/>
    <col min="1814" max="1814" width="4.7109375" style="57" customWidth="1"/>
    <col min="1815" max="1815" width="1" style="57" customWidth="1"/>
    <col min="1816" max="1816" width="4.7109375" style="57" customWidth="1"/>
    <col min="1817" max="1817" width="2.5703125" style="57" customWidth="1"/>
    <col min="1818" max="1818" width="4.7109375" style="57" customWidth="1"/>
    <col min="1819" max="1819" width="1" style="57" customWidth="1"/>
    <col min="1820" max="1820" width="4.5703125" style="57" customWidth="1"/>
    <col min="1821" max="1821" width="2.5703125" style="57" customWidth="1"/>
    <col min="1822" max="1822" width="4.85546875" style="57" customWidth="1"/>
    <col min="1823" max="2038" width="9.140625" style="57"/>
    <col min="2039" max="2039" width="1.42578125" style="57" customWidth="1"/>
    <col min="2040" max="2040" width="11.5703125" style="57" customWidth="1"/>
    <col min="2041" max="2043" width="0" style="57" hidden="1" customWidth="1"/>
    <col min="2044" max="2044" width="4.7109375" style="57" customWidth="1"/>
    <col min="2045" max="2045" width="2.5703125" style="57" customWidth="1"/>
    <col min="2046" max="2046" width="4.7109375" style="57" customWidth="1"/>
    <col min="2047" max="2047" width="1" style="57" customWidth="1"/>
    <col min="2048" max="2048" width="4.7109375" style="57" customWidth="1"/>
    <col min="2049" max="2049" width="2.5703125" style="57" customWidth="1"/>
    <col min="2050" max="2050" width="4.7109375" style="57" customWidth="1"/>
    <col min="2051" max="2051" width="1" style="57" customWidth="1"/>
    <col min="2052" max="2052" width="4.7109375" style="57" customWidth="1"/>
    <col min="2053" max="2053" width="2.5703125" style="57" customWidth="1"/>
    <col min="2054" max="2054" width="4.7109375" style="57" customWidth="1"/>
    <col min="2055" max="2055" width="1" style="57" customWidth="1"/>
    <col min="2056" max="2056" width="4.7109375" style="57" customWidth="1"/>
    <col min="2057" max="2057" width="2.5703125" style="57" customWidth="1"/>
    <col min="2058" max="2058" width="4.7109375" style="57" customWidth="1"/>
    <col min="2059" max="2059" width="1.140625" style="57" customWidth="1"/>
    <col min="2060" max="2060" width="4.7109375" style="57" customWidth="1"/>
    <col min="2061" max="2061" width="2.5703125" style="57" customWidth="1"/>
    <col min="2062" max="2062" width="4.7109375" style="57" customWidth="1"/>
    <col min="2063" max="2063" width="1.140625" style="57" customWidth="1"/>
    <col min="2064" max="2064" width="4.7109375" style="57" customWidth="1"/>
    <col min="2065" max="2065" width="2.5703125" style="57" customWidth="1"/>
    <col min="2066" max="2066" width="4.7109375" style="57" customWidth="1"/>
    <col min="2067" max="2067" width="1" style="57" customWidth="1"/>
    <col min="2068" max="2068" width="4.7109375" style="57" customWidth="1"/>
    <col min="2069" max="2069" width="2.5703125" style="57" customWidth="1"/>
    <col min="2070" max="2070" width="4.7109375" style="57" customWidth="1"/>
    <col min="2071" max="2071" width="1" style="57" customWidth="1"/>
    <col min="2072" max="2072" width="4.7109375" style="57" customWidth="1"/>
    <col min="2073" max="2073" width="2.5703125" style="57" customWidth="1"/>
    <col min="2074" max="2074" width="4.7109375" style="57" customWidth="1"/>
    <col min="2075" max="2075" width="1" style="57" customWidth="1"/>
    <col min="2076" max="2076" width="4.5703125" style="57" customWidth="1"/>
    <col min="2077" max="2077" width="2.5703125" style="57" customWidth="1"/>
    <col min="2078" max="2078" width="4.85546875" style="57" customWidth="1"/>
    <col min="2079" max="2294" width="9.140625" style="57"/>
    <col min="2295" max="2295" width="1.42578125" style="57" customWidth="1"/>
    <col min="2296" max="2296" width="11.5703125" style="57" customWidth="1"/>
    <col min="2297" max="2299" width="0" style="57" hidden="1" customWidth="1"/>
    <col min="2300" max="2300" width="4.7109375" style="57" customWidth="1"/>
    <col min="2301" max="2301" width="2.5703125" style="57" customWidth="1"/>
    <col min="2302" max="2302" width="4.7109375" style="57" customWidth="1"/>
    <col min="2303" max="2303" width="1" style="57" customWidth="1"/>
    <col min="2304" max="2304" width="4.7109375" style="57" customWidth="1"/>
    <col min="2305" max="2305" width="2.5703125" style="57" customWidth="1"/>
    <col min="2306" max="2306" width="4.7109375" style="57" customWidth="1"/>
    <col min="2307" max="2307" width="1" style="57" customWidth="1"/>
    <col min="2308" max="2308" width="4.7109375" style="57" customWidth="1"/>
    <col min="2309" max="2309" width="2.5703125" style="57" customWidth="1"/>
    <col min="2310" max="2310" width="4.7109375" style="57" customWidth="1"/>
    <col min="2311" max="2311" width="1" style="57" customWidth="1"/>
    <col min="2312" max="2312" width="4.7109375" style="57" customWidth="1"/>
    <col min="2313" max="2313" width="2.5703125" style="57" customWidth="1"/>
    <col min="2314" max="2314" width="4.7109375" style="57" customWidth="1"/>
    <col min="2315" max="2315" width="1.140625" style="57" customWidth="1"/>
    <col min="2316" max="2316" width="4.7109375" style="57" customWidth="1"/>
    <col min="2317" max="2317" width="2.5703125" style="57" customWidth="1"/>
    <col min="2318" max="2318" width="4.7109375" style="57" customWidth="1"/>
    <col min="2319" max="2319" width="1.140625" style="57" customWidth="1"/>
    <col min="2320" max="2320" width="4.7109375" style="57" customWidth="1"/>
    <col min="2321" max="2321" width="2.5703125" style="57" customWidth="1"/>
    <col min="2322" max="2322" width="4.7109375" style="57" customWidth="1"/>
    <col min="2323" max="2323" width="1" style="57" customWidth="1"/>
    <col min="2324" max="2324" width="4.7109375" style="57" customWidth="1"/>
    <col min="2325" max="2325" width="2.5703125" style="57" customWidth="1"/>
    <col min="2326" max="2326" width="4.7109375" style="57" customWidth="1"/>
    <col min="2327" max="2327" width="1" style="57" customWidth="1"/>
    <col min="2328" max="2328" width="4.7109375" style="57" customWidth="1"/>
    <col min="2329" max="2329" width="2.5703125" style="57" customWidth="1"/>
    <col min="2330" max="2330" width="4.7109375" style="57" customWidth="1"/>
    <col min="2331" max="2331" width="1" style="57" customWidth="1"/>
    <col min="2332" max="2332" width="4.5703125" style="57" customWidth="1"/>
    <col min="2333" max="2333" width="2.5703125" style="57" customWidth="1"/>
    <col min="2334" max="2334" width="4.85546875" style="57" customWidth="1"/>
    <col min="2335" max="2550" width="9.140625" style="57"/>
    <col min="2551" max="2551" width="1.42578125" style="57" customWidth="1"/>
    <col min="2552" max="2552" width="11.5703125" style="57" customWidth="1"/>
    <col min="2553" max="2555" width="0" style="57" hidden="1" customWidth="1"/>
    <col min="2556" max="2556" width="4.7109375" style="57" customWidth="1"/>
    <col min="2557" max="2557" width="2.5703125" style="57" customWidth="1"/>
    <col min="2558" max="2558" width="4.7109375" style="57" customWidth="1"/>
    <col min="2559" max="2559" width="1" style="57" customWidth="1"/>
    <col min="2560" max="2560" width="4.7109375" style="57" customWidth="1"/>
    <col min="2561" max="2561" width="2.5703125" style="57" customWidth="1"/>
    <col min="2562" max="2562" width="4.7109375" style="57" customWidth="1"/>
    <col min="2563" max="2563" width="1" style="57" customWidth="1"/>
    <col min="2564" max="2564" width="4.7109375" style="57" customWidth="1"/>
    <col min="2565" max="2565" width="2.5703125" style="57" customWidth="1"/>
    <col min="2566" max="2566" width="4.7109375" style="57" customWidth="1"/>
    <col min="2567" max="2567" width="1" style="57" customWidth="1"/>
    <col min="2568" max="2568" width="4.7109375" style="57" customWidth="1"/>
    <col min="2569" max="2569" width="2.5703125" style="57" customWidth="1"/>
    <col min="2570" max="2570" width="4.7109375" style="57" customWidth="1"/>
    <col min="2571" max="2571" width="1.140625" style="57" customWidth="1"/>
    <col min="2572" max="2572" width="4.7109375" style="57" customWidth="1"/>
    <col min="2573" max="2573" width="2.5703125" style="57" customWidth="1"/>
    <col min="2574" max="2574" width="4.7109375" style="57" customWidth="1"/>
    <col min="2575" max="2575" width="1.140625" style="57" customWidth="1"/>
    <col min="2576" max="2576" width="4.7109375" style="57" customWidth="1"/>
    <col min="2577" max="2577" width="2.5703125" style="57" customWidth="1"/>
    <col min="2578" max="2578" width="4.7109375" style="57" customWidth="1"/>
    <col min="2579" max="2579" width="1" style="57" customWidth="1"/>
    <col min="2580" max="2580" width="4.7109375" style="57" customWidth="1"/>
    <col min="2581" max="2581" width="2.5703125" style="57" customWidth="1"/>
    <col min="2582" max="2582" width="4.7109375" style="57" customWidth="1"/>
    <col min="2583" max="2583" width="1" style="57" customWidth="1"/>
    <col min="2584" max="2584" width="4.7109375" style="57" customWidth="1"/>
    <col min="2585" max="2585" width="2.5703125" style="57" customWidth="1"/>
    <col min="2586" max="2586" width="4.7109375" style="57" customWidth="1"/>
    <col min="2587" max="2587" width="1" style="57" customWidth="1"/>
    <col min="2588" max="2588" width="4.5703125" style="57" customWidth="1"/>
    <col min="2589" max="2589" width="2.5703125" style="57" customWidth="1"/>
    <col min="2590" max="2590" width="4.85546875" style="57" customWidth="1"/>
    <col min="2591" max="2806" width="9.140625" style="57"/>
    <col min="2807" max="2807" width="1.42578125" style="57" customWidth="1"/>
    <col min="2808" max="2808" width="11.5703125" style="57" customWidth="1"/>
    <col min="2809" max="2811" width="0" style="57" hidden="1" customWidth="1"/>
    <col min="2812" max="2812" width="4.7109375" style="57" customWidth="1"/>
    <col min="2813" max="2813" width="2.5703125" style="57" customWidth="1"/>
    <col min="2814" max="2814" width="4.7109375" style="57" customWidth="1"/>
    <col min="2815" max="2815" width="1" style="57" customWidth="1"/>
    <col min="2816" max="2816" width="4.7109375" style="57" customWidth="1"/>
    <col min="2817" max="2817" width="2.5703125" style="57" customWidth="1"/>
    <col min="2818" max="2818" width="4.7109375" style="57" customWidth="1"/>
    <col min="2819" max="2819" width="1" style="57" customWidth="1"/>
    <col min="2820" max="2820" width="4.7109375" style="57" customWidth="1"/>
    <col min="2821" max="2821" width="2.5703125" style="57" customWidth="1"/>
    <col min="2822" max="2822" width="4.7109375" style="57" customWidth="1"/>
    <col min="2823" max="2823" width="1" style="57" customWidth="1"/>
    <col min="2824" max="2824" width="4.7109375" style="57" customWidth="1"/>
    <col min="2825" max="2825" width="2.5703125" style="57" customWidth="1"/>
    <col min="2826" max="2826" width="4.7109375" style="57" customWidth="1"/>
    <col min="2827" max="2827" width="1.140625" style="57" customWidth="1"/>
    <col min="2828" max="2828" width="4.7109375" style="57" customWidth="1"/>
    <col min="2829" max="2829" width="2.5703125" style="57" customWidth="1"/>
    <col min="2830" max="2830" width="4.7109375" style="57" customWidth="1"/>
    <col min="2831" max="2831" width="1.140625" style="57" customWidth="1"/>
    <col min="2832" max="2832" width="4.7109375" style="57" customWidth="1"/>
    <col min="2833" max="2833" width="2.5703125" style="57" customWidth="1"/>
    <col min="2834" max="2834" width="4.7109375" style="57" customWidth="1"/>
    <col min="2835" max="2835" width="1" style="57" customWidth="1"/>
    <col min="2836" max="2836" width="4.7109375" style="57" customWidth="1"/>
    <col min="2837" max="2837" width="2.5703125" style="57" customWidth="1"/>
    <col min="2838" max="2838" width="4.7109375" style="57" customWidth="1"/>
    <col min="2839" max="2839" width="1" style="57" customWidth="1"/>
    <col min="2840" max="2840" width="4.7109375" style="57" customWidth="1"/>
    <col min="2841" max="2841" width="2.5703125" style="57" customWidth="1"/>
    <col min="2842" max="2842" width="4.7109375" style="57" customWidth="1"/>
    <col min="2843" max="2843" width="1" style="57" customWidth="1"/>
    <col min="2844" max="2844" width="4.5703125" style="57" customWidth="1"/>
    <col min="2845" max="2845" width="2.5703125" style="57" customWidth="1"/>
    <col min="2846" max="2846" width="4.85546875" style="57" customWidth="1"/>
    <col min="2847" max="3062" width="9.140625" style="57"/>
    <col min="3063" max="3063" width="1.42578125" style="57" customWidth="1"/>
    <col min="3064" max="3064" width="11.5703125" style="57" customWidth="1"/>
    <col min="3065" max="3067" width="0" style="57" hidden="1" customWidth="1"/>
    <col min="3068" max="3068" width="4.7109375" style="57" customWidth="1"/>
    <col min="3069" max="3069" width="2.5703125" style="57" customWidth="1"/>
    <col min="3070" max="3070" width="4.7109375" style="57" customWidth="1"/>
    <col min="3071" max="3071" width="1" style="57" customWidth="1"/>
    <col min="3072" max="3072" width="4.7109375" style="57" customWidth="1"/>
    <col min="3073" max="3073" width="2.5703125" style="57" customWidth="1"/>
    <col min="3074" max="3074" width="4.7109375" style="57" customWidth="1"/>
    <col min="3075" max="3075" width="1" style="57" customWidth="1"/>
    <col min="3076" max="3076" width="4.7109375" style="57" customWidth="1"/>
    <col min="3077" max="3077" width="2.5703125" style="57" customWidth="1"/>
    <col min="3078" max="3078" width="4.7109375" style="57" customWidth="1"/>
    <col min="3079" max="3079" width="1" style="57" customWidth="1"/>
    <col min="3080" max="3080" width="4.7109375" style="57" customWidth="1"/>
    <col min="3081" max="3081" width="2.5703125" style="57" customWidth="1"/>
    <col min="3082" max="3082" width="4.7109375" style="57" customWidth="1"/>
    <col min="3083" max="3083" width="1.140625" style="57" customWidth="1"/>
    <col min="3084" max="3084" width="4.7109375" style="57" customWidth="1"/>
    <col min="3085" max="3085" width="2.5703125" style="57" customWidth="1"/>
    <col min="3086" max="3086" width="4.7109375" style="57" customWidth="1"/>
    <col min="3087" max="3087" width="1.140625" style="57" customWidth="1"/>
    <col min="3088" max="3088" width="4.7109375" style="57" customWidth="1"/>
    <col min="3089" max="3089" width="2.5703125" style="57" customWidth="1"/>
    <col min="3090" max="3090" width="4.7109375" style="57" customWidth="1"/>
    <col min="3091" max="3091" width="1" style="57" customWidth="1"/>
    <col min="3092" max="3092" width="4.7109375" style="57" customWidth="1"/>
    <col min="3093" max="3093" width="2.5703125" style="57" customWidth="1"/>
    <col min="3094" max="3094" width="4.7109375" style="57" customWidth="1"/>
    <col min="3095" max="3095" width="1" style="57" customWidth="1"/>
    <col min="3096" max="3096" width="4.7109375" style="57" customWidth="1"/>
    <col min="3097" max="3097" width="2.5703125" style="57" customWidth="1"/>
    <col min="3098" max="3098" width="4.7109375" style="57" customWidth="1"/>
    <col min="3099" max="3099" width="1" style="57" customWidth="1"/>
    <col min="3100" max="3100" width="4.5703125" style="57" customWidth="1"/>
    <col min="3101" max="3101" width="2.5703125" style="57" customWidth="1"/>
    <col min="3102" max="3102" width="4.85546875" style="57" customWidth="1"/>
    <col min="3103" max="3318" width="9.140625" style="57"/>
    <col min="3319" max="3319" width="1.42578125" style="57" customWidth="1"/>
    <col min="3320" max="3320" width="11.5703125" style="57" customWidth="1"/>
    <col min="3321" max="3323" width="0" style="57" hidden="1" customWidth="1"/>
    <col min="3324" max="3324" width="4.7109375" style="57" customWidth="1"/>
    <col min="3325" max="3325" width="2.5703125" style="57" customWidth="1"/>
    <col min="3326" max="3326" width="4.7109375" style="57" customWidth="1"/>
    <col min="3327" max="3327" width="1" style="57" customWidth="1"/>
    <col min="3328" max="3328" width="4.7109375" style="57" customWidth="1"/>
    <col min="3329" max="3329" width="2.5703125" style="57" customWidth="1"/>
    <col min="3330" max="3330" width="4.7109375" style="57" customWidth="1"/>
    <col min="3331" max="3331" width="1" style="57" customWidth="1"/>
    <col min="3332" max="3332" width="4.7109375" style="57" customWidth="1"/>
    <col min="3333" max="3333" width="2.5703125" style="57" customWidth="1"/>
    <col min="3334" max="3334" width="4.7109375" style="57" customWidth="1"/>
    <col min="3335" max="3335" width="1" style="57" customWidth="1"/>
    <col min="3336" max="3336" width="4.7109375" style="57" customWidth="1"/>
    <col min="3337" max="3337" width="2.5703125" style="57" customWidth="1"/>
    <col min="3338" max="3338" width="4.7109375" style="57" customWidth="1"/>
    <col min="3339" max="3339" width="1.140625" style="57" customWidth="1"/>
    <col min="3340" max="3340" width="4.7109375" style="57" customWidth="1"/>
    <col min="3341" max="3341" width="2.5703125" style="57" customWidth="1"/>
    <col min="3342" max="3342" width="4.7109375" style="57" customWidth="1"/>
    <col min="3343" max="3343" width="1.140625" style="57" customWidth="1"/>
    <col min="3344" max="3344" width="4.7109375" style="57" customWidth="1"/>
    <col min="3345" max="3345" width="2.5703125" style="57" customWidth="1"/>
    <col min="3346" max="3346" width="4.7109375" style="57" customWidth="1"/>
    <col min="3347" max="3347" width="1" style="57" customWidth="1"/>
    <col min="3348" max="3348" width="4.7109375" style="57" customWidth="1"/>
    <col min="3349" max="3349" width="2.5703125" style="57" customWidth="1"/>
    <col min="3350" max="3350" width="4.7109375" style="57" customWidth="1"/>
    <col min="3351" max="3351" width="1" style="57" customWidth="1"/>
    <col min="3352" max="3352" width="4.7109375" style="57" customWidth="1"/>
    <col min="3353" max="3353" width="2.5703125" style="57" customWidth="1"/>
    <col min="3354" max="3354" width="4.7109375" style="57" customWidth="1"/>
    <col min="3355" max="3355" width="1" style="57" customWidth="1"/>
    <col min="3356" max="3356" width="4.5703125" style="57" customWidth="1"/>
    <col min="3357" max="3357" width="2.5703125" style="57" customWidth="1"/>
    <col min="3358" max="3358" width="4.85546875" style="57" customWidth="1"/>
    <col min="3359" max="3574" width="9.140625" style="57"/>
    <col min="3575" max="3575" width="1.42578125" style="57" customWidth="1"/>
    <col min="3576" max="3576" width="11.5703125" style="57" customWidth="1"/>
    <col min="3577" max="3579" width="0" style="57" hidden="1" customWidth="1"/>
    <col min="3580" max="3580" width="4.7109375" style="57" customWidth="1"/>
    <col min="3581" max="3581" width="2.5703125" style="57" customWidth="1"/>
    <col min="3582" max="3582" width="4.7109375" style="57" customWidth="1"/>
    <col min="3583" max="3583" width="1" style="57" customWidth="1"/>
    <col min="3584" max="3584" width="4.7109375" style="57" customWidth="1"/>
    <col min="3585" max="3585" width="2.5703125" style="57" customWidth="1"/>
    <col min="3586" max="3586" width="4.7109375" style="57" customWidth="1"/>
    <col min="3587" max="3587" width="1" style="57" customWidth="1"/>
    <col min="3588" max="3588" width="4.7109375" style="57" customWidth="1"/>
    <col min="3589" max="3589" width="2.5703125" style="57" customWidth="1"/>
    <col min="3590" max="3590" width="4.7109375" style="57" customWidth="1"/>
    <col min="3591" max="3591" width="1" style="57" customWidth="1"/>
    <col min="3592" max="3592" width="4.7109375" style="57" customWidth="1"/>
    <col min="3593" max="3593" width="2.5703125" style="57" customWidth="1"/>
    <col min="3594" max="3594" width="4.7109375" style="57" customWidth="1"/>
    <col min="3595" max="3595" width="1.140625" style="57" customWidth="1"/>
    <col min="3596" max="3596" width="4.7109375" style="57" customWidth="1"/>
    <col min="3597" max="3597" width="2.5703125" style="57" customWidth="1"/>
    <col min="3598" max="3598" width="4.7109375" style="57" customWidth="1"/>
    <col min="3599" max="3599" width="1.140625" style="57" customWidth="1"/>
    <col min="3600" max="3600" width="4.7109375" style="57" customWidth="1"/>
    <col min="3601" max="3601" width="2.5703125" style="57" customWidth="1"/>
    <col min="3602" max="3602" width="4.7109375" style="57" customWidth="1"/>
    <col min="3603" max="3603" width="1" style="57" customWidth="1"/>
    <col min="3604" max="3604" width="4.7109375" style="57" customWidth="1"/>
    <col min="3605" max="3605" width="2.5703125" style="57" customWidth="1"/>
    <col min="3606" max="3606" width="4.7109375" style="57" customWidth="1"/>
    <col min="3607" max="3607" width="1" style="57" customWidth="1"/>
    <col min="3608" max="3608" width="4.7109375" style="57" customWidth="1"/>
    <col min="3609" max="3609" width="2.5703125" style="57" customWidth="1"/>
    <col min="3610" max="3610" width="4.7109375" style="57" customWidth="1"/>
    <col min="3611" max="3611" width="1" style="57" customWidth="1"/>
    <col min="3612" max="3612" width="4.5703125" style="57" customWidth="1"/>
    <col min="3613" max="3613" width="2.5703125" style="57" customWidth="1"/>
    <col min="3614" max="3614" width="4.85546875" style="57" customWidth="1"/>
    <col min="3615" max="3830" width="9.140625" style="57"/>
    <col min="3831" max="3831" width="1.42578125" style="57" customWidth="1"/>
    <col min="3832" max="3832" width="11.5703125" style="57" customWidth="1"/>
    <col min="3833" max="3835" width="0" style="57" hidden="1" customWidth="1"/>
    <col min="3836" max="3836" width="4.7109375" style="57" customWidth="1"/>
    <col min="3837" max="3837" width="2.5703125" style="57" customWidth="1"/>
    <col min="3838" max="3838" width="4.7109375" style="57" customWidth="1"/>
    <col min="3839" max="3839" width="1" style="57" customWidth="1"/>
    <col min="3840" max="3840" width="4.7109375" style="57" customWidth="1"/>
    <col min="3841" max="3841" width="2.5703125" style="57" customWidth="1"/>
    <col min="3842" max="3842" width="4.7109375" style="57" customWidth="1"/>
    <col min="3843" max="3843" width="1" style="57" customWidth="1"/>
    <col min="3844" max="3844" width="4.7109375" style="57" customWidth="1"/>
    <col min="3845" max="3845" width="2.5703125" style="57" customWidth="1"/>
    <col min="3846" max="3846" width="4.7109375" style="57" customWidth="1"/>
    <col min="3847" max="3847" width="1" style="57" customWidth="1"/>
    <col min="3848" max="3848" width="4.7109375" style="57" customWidth="1"/>
    <col min="3849" max="3849" width="2.5703125" style="57" customWidth="1"/>
    <col min="3850" max="3850" width="4.7109375" style="57" customWidth="1"/>
    <col min="3851" max="3851" width="1.140625" style="57" customWidth="1"/>
    <col min="3852" max="3852" width="4.7109375" style="57" customWidth="1"/>
    <col min="3853" max="3853" width="2.5703125" style="57" customWidth="1"/>
    <col min="3854" max="3854" width="4.7109375" style="57" customWidth="1"/>
    <col min="3855" max="3855" width="1.140625" style="57" customWidth="1"/>
    <col min="3856" max="3856" width="4.7109375" style="57" customWidth="1"/>
    <col min="3857" max="3857" width="2.5703125" style="57" customWidth="1"/>
    <col min="3858" max="3858" width="4.7109375" style="57" customWidth="1"/>
    <col min="3859" max="3859" width="1" style="57" customWidth="1"/>
    <col min="3860" max="3860" width="4.7109375" style="57" customWidth="1"/>
    <col min="3861" max="3861" width="2.5703125" style="57" customWidth="1"/>
    <col min="3862" max="3862" width="4.7109375" style="57" customWidth="1"/>
    <col min="3863" max="3863" width="1" style="57" customWidth="1"/>
    <col min="3864" max="3864" width="4.7109375" style="57" customWidth="1"/>
    <col min="3865" max="3865" width="2.5703125" style="57" customWidth="1"/>
    <col min="3866" max="3866" width="4.7109375" style="57" customWidth="1"/>
    <col min="3867" max="3867" width="1" style="57" customWidth="1"/>
    <col min="3868" max="3868" width="4.5703125" style="57" customWidth="1"/>
    <col min="3869" max="3869" width="2.5703125" style="57" customWidth="1"/>
    <col min="3870" max="3870" width="4.85546875" style="57" customWidth="1"/>
    <col min="3871" max="4086" width="9.140625" style="57"/>
    <col min="4087" max="4087" width="1.42578125" style="57" customWidth="1"/>
    <col min="4088" max="4088" width="11.5703125" style="57" customWidth="1"/>
    <col min="4089" max="4091" width="0" style="57" hidden="1" customWidth="1"/>
    <col min="4092" max="4092" width="4.7109375" style="57" customWidth="1"/>
    <col min="4093" max="4093" width="2.5703125" style="57" customWidth="1"/>
    <col min="4094" max="4094" width="4.7109375" style="57" customWidth="1"/>
    <col min="4095" max="4095" width="1" style="57" customWidth="1"/>
    <col min="4096" max="4096" width="4.7109375" style="57" customWidth="1"/>
    <col min="4097" max="4097" width="2.5703125" style="57" customWidth="1"/>
    <col min="4098" max="4098" width="4.7109375" style="57" customWidth="1"/>
    <col min="4099" max="4099" width="1" style="57" customWidth="1"/>
    <col min="4100" max="4100" width="4.7109375" style="57" customWidth="1"/>
    <col min="4101" max="4101" width="2.5703125" style="57" customWidth="1"/>
    <col min="4102" max="4102" width="4.7109375" style="57" customWidth="1"/>
    <col min="4103" max="4103" width="1" style="57" customWidth="1"/>
    <col min="4104" max="4104" width="4.7109375" style="57" customWidth="1"/>
    <col min="4105" max="4105" width="2.5703125" style="57" customWidth="1"/>
    <col min="4106" max="4106" width="4.7109375" style="57" customWidth="1"/>
    <col min="4107" max="4107" width="1.140625" style="57" customWidth="1"/>
    <col min="4108" max="4108" width="4.7109375" style="57" customWidth="1"/>
    <col min="4109" max="4109" width="2.5703125" style="57" customWidth="1"/>
    <col min="4110" max="4110" width="4.7109375" style="57" customWidth="1"/>
    <col min="4111" max="4111" width="1.140625" style="57" customWidth="1"/>
    <col min="4112" max="4112" width="4.7109375" style="57" customWidth="1"/>
    <col min="4113" max="4113" width="2.5703125" style="57" customWidth="1"/>
    <col min="4114" max="4114" width="4.7109375" style="57" customWidth="1"/>
    <col min="4115" max="4115" width="1" style="57" customWidth="1"/>
    <col min="4116" max="4116" width="4.7109375" style="57" customWidth="1"/>
    <col min="4117" max="4117" width="2.5703125" style="57" customWidth="1"/>
    <col min="4118" max="4118" width="4.7109375" style="57" customWidth="1"/>
    <col min="4119" max="4119" width="1" style="57" customWidth="1"/>
    <col min="4120" max="4120" width="4.7109375" style="57" customWidth="1"/>
    <col min="4121" max="4121" width="2.5703125" style="57" customWidth="1"/>
    <col min="4122" max="4122" width="4.7109375" style="57" customWidth="1"/>
    <col min="4123" max="4123" width="1" style="57" customWidth="1"/>
    <col min="4124" max="4124" width="4.5703125" style="57" customWidth="1"/>
    <col min="4125" max="4125" width="2.5703125" style="57" customWidth="1"/>
    <col min="4126" max="4126" width="4.85546875" style="57" customWidth="1"/>
    <col min="4127" max="4342" width="9.140625" style="57"/>
    <col min="4343" max="4343" width="1.42578125" style="57" customWidth="1"/>
    <col min="4344" max="4344" width="11.5703125" style="57" customWidth="1"/>
    <col min="4345" max="4347" width="0" style="57" hidden="1" customWidth="1"/>
    <col min="4348" max="4348" width="4.7109375" style="57" customWidth="1"/>
    <col min="4349" max="4349" width="2.5703125" style="57" customWidth="1"/>
    <col min="4350" max="4350" width="4.7109375" style="57" customWidth="1"/>
    <col min="4351" max="4351" width="1" style="57" customWidth="1"/>
    <col min="4352" max="4352" width="4.7109375" style="57" customWidth="1"/>
    <col min="4353" max="4353" width="2.5703125" style="57" customWidth="1"/>
    <col min="4354" max="4354" width="4.7109375" style="57" customWidth="1"/>
    <col min="4355" max="4355" width="1" style="57" customWidth="1"/>
    <col min="4356" max="4356" width="4.7109375" style="57" customWidth="1"/>
    <col min="4357" max="4357" width="2.5703125" style="57" customWidth="1"/>
    <col min="4358" max="4358" width="4.7109375" style="57" customWidth="1"/>
    <col min="4359" max="4359" width="1" style="57" customWidth="1"/>
    <col min="4360" max="4360" width="4.7109375" style="57" customWidth="1"/>
    <col min="4361" max="4361" width="2.5703125" style="57" customWidth="1"/>
    <col min="4362" max="4362" width="4.7109375" style="57" customWidth="1"/>
    <col min="4363" max="4363" width="1.140625" style="57" customWidth="1"/>
    <col min="4364" max="4364" width="4.7109375" style="57" customWidth="1"/>
    <col min="4365" max="4365" width="2.5703125" style="57" customWidth="1"/>
    <col min="4366" max="4366" width="4.7109375" style="57" customWidth="1"/>
    <col min="4367" max="4367" width="1.140625" style="57" customWidth="1"/>
    <col min="4368" max="4368" width="4.7109375" style="57" customWidth="1"/>
    <col min="4369" max="4369" width="2.5703125" style="57" customWidth="1"/>
    <col min="4370" max="4370" width="4.7109375" style="57" customWidth="1"/>
    <col min="4371" max="4371" width="1" style="57" customWidth="1"/>
    <col min="4372" max="4372" width="4.7109375" style="57" customWidth="1"/>
    <col min="4373" max="4373" width="2.5703125" style="57" customWidth="1"/>
    <col min="4374" max="4374" width="4.7109375" style="57" customWidth="1"/>
    <col min="4375" max="4375" width="1" style="57" customWidth="1"/>
    <col min="4376" max="4376" width="4.7109375" style="57" customWidth="1"/>
    <col min="4377" max="4377" width="2.5703125" style="57" customWidth="1"/>
    <col min="4378" max="4378" width="4.7109375" style="57" customWidth="1"/>
    <col min="4379" max="4379" width="1" style="57" customWidth="1"/>
    <col min="4380" max="4380" width="4.5703125" style="57" customWidth="1"/>
    <col min="4381" max="4381" width="2.5703125" style="57" customWidth="1"/>
    <col min="4382" max="4382" width="4.85546875" style="57" customWidth="1"/>
    <col min="4383" max="4598" width="9.140625" style="57"/>
    <col min="4599" max="4599" width="1.42578125" style="57" customWidth="1"/>
    <col min="4600" max="4600" width="11.5703125" style="57" customWidth="1"/>
    <col min="4601" max="4603" width="0" style="57" hidden="1" customWidth="1"/>
    <col min="4604" max="4604" width="4.7109375" style="57" customWidth="1"/>
    <col min="4605" max="4605" width="2.5703125" style="57" customWidth="1"/>
    <col min="4606" max="4606" width="4.7109375" style="57" customWidth="1"/>
    <col min="4607" max="4607" width="1" style="57" customWidth="1"/>
    <col min="4608" max="4608" width="4.7109375" style="57" customWidth="1"/>
    <col min="4609" max="4609" width="2.5703125" style="57" customWidth="1"/>
    <col min="4610" max="4610" width="4.7109375" style="57" customWidth="1"/>
    <col min="4611" max="4611" width="1" style="57" customWidth="1"/>
    <col min="4612" max="4612" width="4.7109375" style="57" customWidth="1"/>
    <col min="4613" max="4613" width="2.5703125" style="57" customWidth="1"/>
    <col min="4614" max="4614" width="4.7109375" style="57" customWidth="1"/>
    <col min="4615" max="4615" width="1" style="57" customWidth="1"/>
    <col min="4616" max="4616" width="4.7109375" style="57" customWidth="1"/>
    <col min="4617" max="4617" width="2.5703125" style="57" customWidth="1"/>
    <col min="4618" max="4618" width="4.7109375" style="57" customWidth="1"/>
    <col min="4619" max="4619" width="1.140625" style="57" customWidth="1"/>
    <col min="4620" max="4620" width="4.7109375" style="57" customWidth="1"/>
    <col min="4621" max="4621" width="2.5703125" style="57" customWidth="1"/>
    <col min="4622" max="4622" width="4.7109375" style="57" customWidth="1"/>
    <col min="4623" max="4623" width="1.140625" style="57" customWidth="1"/>
    <col min="4624" max="4624" width="4.7109375" style="57" customWidth="1"/>
    <col min="4625" max="4625" width="2.5703125" style="57" customWidth="1"/>
    <col min="4626" max="4626" width="4.7109375" style="57" customWidth="1"/>
    <col min="4627" max="4627" width="1" style="57" customWidth="1"/>
    <col min="4628" max="4628" width="4.7109375" style="57" customWidth="1"/>
    <col min="4629" max="4629" width="2.5703125" style="57" customWidth="1"/>
    <col min="4630" max="4630" width="4.7109375" style="57" customWidth="1"/>
    <col min="4631" max="4631" width="1" style="57" customWidth="1"/>
    <col min="4632" max="4632" width="4.7109375" style="57" customWidth="1"/>
    <col min="4633" max="4633" width="2.5703125" style="57" customWidth="1"/>
    <col min="4634" max="4634" width="4.7109375" style="57" customWidth="1"/>
    <col min="4635" max="4635" width="1" style="57" customWidth="1"/>
    <col min="4636" max="4636" width="4.5703125" style="57" customWidth="1"/>
    <col min="4637" max="4637" width="2.5703125" style="57" customWidth="1"/>
    <col min="4638" max="4638" width="4.85546875" style="57" customWidth="1"/>
    <col min="4639" max="4854" width="9.140625" style="57"/>
    <col min="4855" max="4855" width="1.42578125" style="57" customWidth="1"/>
    <col min="4856" max="4856" width="11.5703125" style="57" customWidth="1"/>
    <col min="4857" max="4859" width="0" style="57" hidden="1" customWidth="1"/>
    <col min="4860" max="4860" width="4.7109375" style="57" customWidth="1"/>
    <col min="4861" max="4861" width="2.5703125" style="57" customWidth="1"/>
    <col min="4862" max="4862" width="4.7109375" style="57" customWidth="1"/>
    <col min="4863" max="4863" width="1" style="57" customWidth="1"/>
    <col min="4864" max="4864" width="4.7109375" style="57" customWidth="1"/>
    <col min="4865" max="4865" width="2.5703125" style="57" customWidth="1"/>
    <col min="4866" max="4866" width="4.7109375" style="57" customWidth="1"/>
    <col min="4867" max="4867" width="1" style="57" customWidth="1"/>
    <col min="4868" max="4868" width="4.7109375" style="57" customWidth="1"/>
    <col min="4869" max="4869" width="2.5703125" style="57" customWidth="1"/>
    <col min="4870" max="4870" width="4.7109375" style="57" customWidth="1"/>
    <col min="4871" max="4871" width="1" style="57" customWidth="1"/>
    <col min="4872" max="4872" width="4.7109375" style="57" customWidth="1"/>
    <col min="4873" max="4873" width="2.5703125" style="57" customWidth="1"/>
    <col min="4874" max="4874" width="4.7109375" style="57" customWidth="1"/>
    <col min="4875" max="4875" width="1.140625" style="57" customWidth="1"/>
    <col min="4876" max="4876" width="4.7109375" style="57" customWidth="1"/>
    <col min="4877" max="4877" width="2.5703125" style="57" customWidth="1"/>
    <col min="4878" max="4878" width="4.7109375" style="57" customWidth="1"/>
    <col min="4879" max="4879" width="1.140625" style="57" customWidth="1"/>
    <col min="4880" max="4880" width="4.7109375" style="57" customWidth="1"/>
    <col min="4881" max="4881" width="2.5703125" style="57" customWidth="1"/>
    <col min="4882" max="4882" width="4.7109375" style="57" customWidth="1"/>
    <col min="4883" max="4883" width="1" style="57" customWidth="1"/>
    <col min="4884" max="4884" width="4.7109375" style="57" customWidth="1"/>
    <col min="4885" max="4885" width="2.5703125" style="57" customWidth="1"/>
    <col min="4886" max="4886" width="4.7109375" style="57" customWidth="1"/>
    <col min="4887" max="4887" width="1" style="57" customWidth="1"/>
    <col min="4888" max="4888" width="4.7109375" style="57" customWidth="1"/>
    <col min="4889" max="4889" width="2.5703125" style="57" customWidth="1"/>
    <col min="4890" max="4890" width="4.7109375" style="57" customWidth="1"/>
    <col min="4891" max="4891" width="1" style="57" customWidth="1"/>
    <col min="4892" max="4892" width="4.5703125" style="57" customWidth="1"/>
    <col min="4893" max="4893" width="2.5703125" style="57" customWidth="1"/>
    <col min="4894" max="4894" width="4.85546875" style="57" customWidth="1"/>
    <col min="4895" max="5110" width="9.140625" style="57"/>
    <col min="5111" max="5111" width="1.42578125" style="57" customWidth="1"/>
    <col min="5112" max="5112" width="11.5703125" style="57" customWidth="1"/>
    <col min="5113" max="5115" width="0" style="57" hidden="1" customWidth="1"/>
    <col min="5116" max="5116" width="4.7109375" style="57" customWidth="1"/>
    <col min="5117" max="5117" width="2.5703125" style="57" customWidth="1"/>
    <col min="5118" max="5118" width="4.7109375" style="57" customWidth="1"/>
    <col min="5119" max="5119" width="1" style="57" customWidth="1"/>
    <col min="5120" max="5120" width="4.7109375" style="57" customWidth="1"/>
    <col min="5121" max="5121" width="2.5703125" style="57" customWidth="1"/>
    <col min="5122" max="5122" width="4.7109375" style="57" customWidth="1"/>
    <col min="5123" max="5123" width="1" style="57" customWidth="1"/>
    <col min="5124" max="5124" width="4.7109375" style="57" customWidth="1"/>
    <col min="5125" max="5125" width="2.5703125" style="57" customWidth="1"/>
    <col min="5126" max="5126" width="4.7109375" style="57" customWidth="1"/>
    <col min="5127" max="5127" width="1" style="57" customWidth="1"/>
    <col min="5128" max="5128" width="4.7109375" style="57" customWidth="1"/>
    <col min="5129" max="5129" width="2.5703125" style="57" customWidth="1"/>
    <col min="5130" max="5130" width="4.7109375" style="57" customWidth="1"/>
    <col min="5131" max="5131" width="1.140625" style="57" customWidth="1"/>
    <col min="5132" max="5132" width="4.7109375" style="57" customWidth="1"/>
    <col min="5133" max="5133" width="2.5703125" style="57" customWidth="1"/>
    <col min="5134" max="5134" width="4.7109375" style="57" customWidth="1"/>
    <col min="5135" max="5135" width="1.140625" style="57" customWidth="1"/>
    <col min="5136" max="5136" width="4.7109375" style="57" customWidth="1"/>
    <col min="5137" max="5137" width="2.5703125" style="57" customWidth="1"/>
    <col min="5138" max="5138" width="4.7109375" style="57" customWidth="1"/>
    <col min="5139" max="5139" width="1" style="57" customWidth="1"/>
    <col min="5140" max="5140" width="4.7109375" style="57" customWidth="1"/>
    <col min="5141" max="5141" width="2.5703125" style="57" customWidth="1"/>
    <col min="5142" max="5142" width="4.7109375" style="57" customWidth="1"/>
    <col min="5143" max="5143" width="1" style="57" customWidth="1"/>
    <col min="5144" max="5144" width="4.7109375" style="57" customWidth="1"/>
    <col min="5145" max="5145" width="2.5703125" style="57" customWidth="1"/>
    <col min="5146" max="5146" width="4.7109375" style="57" customWidth="1"/>
    <col min="5147" max="5147" width="1" style="57" customWidth="1"/>
    <col min="5148" max="5148" width="4.5703125" style="57" customWidth="1"/>
    <col min="5149" max="5149" width="2.5703125" style="57" customWidth="1"/>
    <col min="5150" max="5150" width="4.85546875" style="57" customWidth="1"/>
    <col min="5151" max="5366" width="9.140625" style="57"/>
    <col min="5367" max="5367" width="1.42578125" style="57" customWidth="1"/>
    <col min="5368" max="5368" width="11.5703125" style="57" customWidth="1"/>
    <col min="5369" max="5371" width="0" style="57" hidden="1" customWidth="1"/>
    <col min="5372" max="5372" width="4.7109375" style="57" customWidth="1"/>
    <col min="5373" max="5373" width="2.5703125" style="57" customWidth="1"/>
    <col min="5374" max="5374" width="4.7109375" style="57" customWidth="1"/>
    <col min="5375" max="5375" width="1" style="57" customWidth="1"/>
    <col min="5376" max="5376" width="4.7109375" style="57" customWidth="1"/>
    <col min="5377" max="5377" width="2.5703125" style="57" customWidth="1"/>
    <col min="5378" max="5378" width="4.7109375" style="57" customWidth="1"/>
    <col min="5379" max="5379" width="1" style="57" customWidth="1"/>
    <col min="5380" max="5380" width="4.7109375" style="57" customWidth="1"/>
    <col min="5381" max="5381" width="2.5703125" style="57" customWidth="1"/>
    <col min="5382" max="5382" width="4.7109375" style="57" customWidth="1"/>
    <col min="5383" max="5383" width="1" style="57" customWidth="1"/>
    <col min="5384" max="5384" width="4.7109375" style="57" customWidth="1"/>
    <col min="5385" max="5385" width="2.5703125" style="57" customWidth="1"/>
    <col min="5386" max="5386" width="4.7109375" style="57" customWidth="1"/>
    <col min="5387" max="5387" width="1.140625" style="57" customWidth="1"/>
    <col min="5388" max="5388" width="4.7109375" style="57" customWidth="1"/>
    <col min="5389" max="5389" width="2.5703125" style="57" customWidth="1"/>
    <col min="5390" max="5390" width="4.7109375" style="57" customWidth="1"/>
    <col min="5391" max="5391" width="1.140625" style="57" customWidth="1"/>
    <col min="5392" max="5392" width="4.7109375" style="57" customWidth="1"/>
    <col min="5393" max="5393" width="2.5703125" style="57" customWidth="1"/>
    <col min="5394" max="5394" width="4.7109375" style="57" customWidth="1"/>
    <col min="5395" max="5395" width="1" style="57" customWidth="1"/>
    <col min="5396" max="5396" width="4.7109375" style="57" customWidth="1"/>
    <col min="5397" max="5397" width="2.5703125" style="57" customWidth="1"/>
    <col min="5398" max="5398" width="4.7109375" style="57" customWidth="1"/>
    <col min="5399" max="5399" width="1" style="57" customWidth="1"/>
    <col min="5400" max="5400" width="4.7109375" style="57" customWidth="1"/>
    <col min="5401" max="5401" width="2.5703125" style="57" customWidth="1"/>
    <col min="5402" max="5402" width="4.7109375" style="57" customWidth="1"/>
    <col min="5403" max="5403" width="1" style="57" customWidth="1"/>
    <col min="5404" max="5404" width="4.5703125" style="57" customWidth="1"/>
    <col min="5405" max="5405" width="2.5703125" style="57" customWidth="1"/>
    <col min="5406" max="5406" width="4.85546875" style="57" customWidth="1"/>
    <col min="5407" max="5622" width="9.140625" style="57"/>
    <col min="5623" max="5623" width="1.42578125" style="57" customWidth="1"/>
    <col min="5624" max="5624" width="11.5703125" style="57" customWidth="1"/>
    <col min="5625" max="5627" width="0" style="57" hidden="1" customWidth="1"/>
    <col min="5628" max="5628" width="4.7109375" style="57" customWidth="1"/>
    <col min="5629" max="5629" width="2.5703125" style="57" customWidth="1"/>
    <col min="5630" max="5630" width="4.7109375" style="57" customWidth="1"/>
    <col min="5631" max="5631" width="1" style="57" customWidth="1"/>
    <col min="5632" max="5632" width="4.7109375" style="57" customWidth="1"/>
    <col min="5633" max="5633" width="2.5703125" style="57" customWidth="1"/>
    <col min="5634" max="5634" width="4.7109375" style="57" customWidth="1"/>
    <col min="5635" max="5635" width="1" style="57" customWidth="1"/>
    <col min="5636" max="5636" width="4.7109375" style="57" customWidth="1"/>
    <col min="5637" max="5637" width="2.5703125" style="57" customWidth="1"/>
    <col min="5638" max="5638" width="4.7109375" style="57" customWidth="1"/>
    <col min="5639" max="5639" width="1" style="57" customWidth="1"/>
    <col min="5640" max="5640" width="4.7109375" style="57" customWidth="1"/>
    <col min="5641" max="5641" width="2.5703125" style="57" customWidth="1"/>
    <col min="5642" max="5642" width="4.7109375" style="57" customWidth="1"/>
    <col min="5643" max="5643" width="1.140625" style="57" customWidth="1"/>
    <col min="5644" max="5644" width="4.7109375" style="57" customWidth="1"/>
    <col min="5645" max="5645" width="2.5703125" style="57" customWidth="1"/>
    <col min="5646" max="5646" width="4.7109375" style="57" customWidth="1"/>
    <col min="5647" max="5647" width="1.140625" style="57" customWidth="1"/>
    <col min="5648" max="5648" width="4.7109375" style="57" customWidth="1"/>
    <col min="5649" max="5649" width="2.5703125" style="57" customWidth="1"/>
    <col min="5650" max="5650" width="4.7109375" style="57" customWidth="1"/>
    <col min="5651" max="5651" width="1" style="57" customWidth="1"/>
    <col min="5652" max="5652" width="4.7109375" style="57" customWidth="1"/>
    <col min="5653" max="5653" width="2.5703125" style="57" customWidth="1"/>
    <col min="5654" max="5654" width="4.7109375" style="57" customWidth="1"/>
    <col min="5655" max="5655" width="1" style="57" customWidth="1"/>
    <col min="5656" max="5656" width="4.7109375" style="57" customWidth="1"/>
    <col min="5657" max="5657" width="2.5703125" style="57" customWidth="1"/>
    <col min="5658" max="5658" width="4.7109375" style="57" customWidth="1"/>
    <col min="5659" max="5659" width="1" style="57" customWidth="1"/>
    <col min="5660" max="5660" width="4.5703125" style="57" customWidth="1"/>
    <col min="5661" max="5661" width="2.5703125" style="57" customWidth="1"/>
    <col min="5662" max="5662" width="4.85546875" style="57" customWidth="1"/>
    <col min="5663" max="5878" width="9.140625" style="57"/>
    <col min="5879" max="5879" width="1.42578125" style="57" customWidth="1"/>
    <col min="5880" max="5880" width="11.5703125" style="57" customWidth="1"/>
    <col min="5881" max="5883" width="0" style="57" hidden="1" customWidth="1"/>
    <col min="5884" max="5884" width="4.7109375" style="57" customWidth="1"/>
    <col min="5885" max="5885" width="2.5703125" style="57" customWidth="1"/>
    <col min="5886" max="5886" width="4.7109375" style="57" customWidth="1"/>
    <col min="5887" max="5887" width="1" style="57" customWidth="1"/>
    <col min="5888" max="5888" width="4.7109375" style="57" customWidth="1"/>
    <col min="5889" max="5889" width="2.5703125" style="57" customWidth="1"/>
    <col min="5890" max="5890" width="4.7109375" style="57" customWidth="1"/>
    <col min="5891" max="5891" width="1" style="57" customWidth="1"/>
    <col min="5892" max="5892" width="4.7109375" style="57" customWidth="1"/>
    <col min="5893" max="5893" width="2.5703125" style="57" customWidth="1"/>
    <col min="5894" max="5894" width="4.7109375" style="57" customWidth="1"/>
    <col min="5895" max="5895" width="1" style="57" customWidth="1"/>
    <col min="5896" max="5896" width="4.7109375" style="57" customWidth="1"/>
    <col min="5897" max="5897" width="2.5703125" style="57" customWidth="1"/>
    <col min="5898" max="5898" width="4.7109375" style="57" customWidth="1"/>
    <col min="5899" max="5899" width="1.140625" style="57" customWidth="1"/>
    <col min="5900" max="5900" width="4.7109375" style="57" customWidth="1"/>
    <col min="5901" max="5901" width="2.5703125" style="57" customWidth="1"/>
    <col min="5902" max="5902" width="4.7109375" style="57" customWidth="1"/>
    <col min="5903" max="5903" width="1.140625" style="57" customWidth="1"/>
    <col min="5904" max="5904" width="4.7109375" style="57" customWidth="1"/>
    <col min="5905" max="5905" width="2.5703125" style="57" customWidth="1"/>
    <col min="5906" max="5906" width="4.7109375" style="57" customWidth="1"/>
    <col min="5907" max="5907" width="1" style="57" customWidth="1"/>
    <col min="5908" max="5908" width="4.7109375" style="57" customWidth="1"/>
    <col min="5909" max="5909" width="2.5703125" style="57" customWidth="1"/>
    <col min="5910" max="5910" width="4.7109375" style="57" customWidth="1"/>
    <col min="5911" max="5911" width="1" style="57" customWidth="1"/>
    <col min="5912" max="5912" width="4.7109375" style="57" customWidth="1"/>
    <col min="5913" max="5913" width="2.5703125" style="57" customWidth="1"/>
    <col min="5914" max="5914" width="4.7109375" style="57" customWidth="1"/>
    <col min="5915" max="5915" width="1" style="57" customWidth="1"/>
    <col min="5916" max="5916" width="4.5703125" style="57" customWidth="1"/>
    <col min="5917" max="5917" width="2.5703125" style="57" customWidth="1"/>
    <col min="5918" max="5918" width="4.85546875" style="57" customWidth="1"/>
    <col min="5919" max="6134" width="9.140625" style="57"/>
    <col min="6135" max="6135" width="1.42578125" style="57" customWidth="1"/>
    <col min="6136" max="6136" width="11.5703125" style="57" customWidth="1"/>
    <col min="6137" max="6139" width="0" style="57" hidden="1" customWidth="1"/>
    <col min="6140" max="6140" width="4.7109375" style="57" customWidth="1"/>
    <col min="6141" max="6141" width="2.5703125" style="57" customWidth="1"/>
    <col min="6142" max="6142" width="4.7109375" style="57" customWidth="1"/>
    <col min="6143" max="6143" width="1" style="57" customWidth="1"/>
    <col min="6144" max="6144" width="4.7109375" style="57" customWidth="1"/>
    <col min="6145" max="6145" width="2.5703125" style="57" customWidth="1"/>
    <col min="6146" max="6146" width="4.7109375" style="57" customWidth="1"/>
    <col min="6147" max="6147" width="1" style="57" customWidth="1"/>
    <col min="6148" max="6148" width="4.7109375" style="57" customWidth="1"/>
    <col min="6149" max="6149" width="2.5703125" style="57" customWidth="1"/>
    <col min="6150" max="6150" width="4.7109375" style="57" customWidth="1"/>
    <col min="6151" max="6151" width="1" style="57" customWidth="1"/>
    <col min="6152" max="6152" width="4.7109375" style="57" customWidth="1"/>
    <col min="6153" max="6153" width="2.5703125" style="57" customWidth="1"/>
    <col min="6154" max="6154" width="4.7109375" style="57" customWidth="1"/>
    <col min="6155" max="6155" width="1.140625" style="57" customWidth="1"/>
    <col min="6156" max="6156" width="4.7109375" style="57" customWidth="1"/>
    <col min="6157" max="6157" width="2.5703125" style="57" customWidth="1"/>
    <col min="6158" max="6158" width="4.7109375" style="57" customWidth="1"/>
    <col min="6159" max="6159" width="1.140625" style="57" customWidth="1"/>
    <col min="6160" max="6160" width="4.7109375" style="57" customWidth="1"/>
    <col min="6161" max="6161" width="2.5703125" style="57" customWidth="1"/>
    <col min="6162" max="6162" width="4.7109375" style="57" customWidth="1"/>
    <col min="6163" max="6163" width="1" style="57" customWidth="1"/>
    <col min="6164" max="6164" width="4.7109375" style="57" customWidth="1"/>
    <col min="6165" max="6165" width="2.5703125" style="57" customWidth="1"/>
    <col min="6166" max="6166" width="4.7109375" style="57" customWidth="1"/>
    <col min="6167" max="6167" width="1" style="57" customWidth="1"/>
    <col min="6168" max="6168" width="4.7109375" style="57" customWidth="1"/>
    <col min="6169" max="6169" width="2.5703125" style="57" customWidth="1"/>
    <col min="6170" max="6170" width="4.7109375" style="57" customWidth="1"/>
    <col min="6171" max="6171" width="1" style="57" customWidth="1"/>
    <col min="6172" max="6172" width="4.5703125" style="57" customWidth="1"/>
    <col min="6173" max="6173" width="2.5703125" style="57" customWidth="1"/>
    <col min="6174" max="6174" width="4.85546875" style="57" customWidth="1"/>
    <col min="6175" max="6390" width="9.140625" style="57"/>
    <col min="6391" max="6391" width="1.42578125" style="57" customWidth="1"/>
    <col min="6392" max="6392" width="11.5703125" style="57" customWidth="1"/>
    <col min="6393" max="6395" width="0" style="57" hidden="1" customWidth="1"/>
    <col min="6396" max="6396" width="4.7109375" style="57" customWidth="1"/>
    <col min="6397" max="6397" width="2.5703125" style="57" customWidth="1"/>
    <col min="6398" max="6398" width="4.7109375" style="57" customWidth="1"/>
    <col min="6399" max="6399" width="1" style="57" customWidth="1"/>
    <col min="6400" max="6400" width="4.7109375" style="57" customWidth="1"/>
    <col min="6401" max="6401" width="2.5703125" style="57" customWidth="1"/>
    <col min="6402" max="6402" width="4.7109375" style="57" customWidth="1"/>
    <col min="6403" max="6403" width="1" style="57" customWidth="1"/>
    <col min="6404" max="6404" width="4.7109375" style="57" customWidth="1"/>
    <col min="6405" max="6405" width="2.5703125" style="57" customWidth="1"/>
    <col min="6406" max="6406" width="4.7109375" style="57" customWidth="1"/>
    <col min="6407" max="6407" width="1" style="57" customWidth="1"/>
    <col min="6408" max="6408" width="4.7109375" style="57" customWidth="1"/>
    <col min="6409" max="6409" width="2.5703125" style="57" customWidth="1"/>
    <col min="6410" max="6410" width="4.7109375" style="57" customWidth="1"/>
    <col min="6411" max="6411" width="1.140625" style="57" customWidth="1"/>
    <col min="6412" max="6412" width="4.7109375" style="57" customWidth="1"/>
    <col min="6413" max="6413" width="2.5703125" style="57" customWidth="1"/>
    <col min="6414" max="6414" width="4.7109375" style="57" customWidth="1"/>
    <col min="6415" max="6415" width="1.140625" style="57" customWidth="1"/>
    <col min="6416" max="6416" width="4.7109375" style="57" customWidth="1"/>
    <col min="6417" max="6417" width="2.5703125" style="57" customWidth="1"/>
    <col min="6418" max="6418" width="4.7109375" style="57" customWidth="1"/>
    <col min="6419" max="6419" width="1" style="57" customWidth="1"/>
    <col min="6420" max="6420" width="4.7109375" style="57" customWidth="1"/>
    <col min="6421" max="6421" width="2.5703125" style="57" customWidth="1"/>
    <col min="6422" max="6422" width="4.7109375" style="57" customWidth="1"/>
    <col min="6423" max="6423" width="1" style="57" customWidth="1"/>
    <col min="6424" max="6424" width="4.7109375" style="57" customWidth="1"/>
    <col min="6425" max="6425" width="2.5703125" style="57" customWidth="1"/>
    <col min="6426" max="6426" width="4.7109375" style="57" customWidth="1"/>
    <col min="6427" max="6427" width="1" style="57" customWidth="1"/>
    <col min="6428" max="6428" width="4.5703125" style="57" customWidth="1"/>
    <col min="6429" max="6429" width="2.5703125" style="57" customWidth="1"/>
    <col min="6430" max="6430" width="4.85546875" style="57" customWidth="1"/>
    <col min="6431" max="6646" width="9.140625" style="57"/>
    <col min="6647" max="6647" width="1.42578125" style="57" customWidth="1"/>
    <col min="6648" max="6648" width="11.5703125" style="57" customWidth="1"/>
    <col min="6649" max="6651" width="0" style="57" hidden="1" customWidth="1"/>
    <col min="6652" max="6652" width="4.7109375" style="57" customWidth="1"/>
    <col min="6653" max="6653" width="2.5703125" style="57" customWidth="1"/>
    <col min="6654" max="6654" width="4.7109375" style="57" customWidth="1"/>
    <col min="6655" max="6655" width="1" style="57" customWidth="1"/>
    <col min="6656" max="6656" width="4.7109375" style="57" customWidth="1"/>
    <col min="6657" max="6657" width="2.5703125" style="57" customWidth="1"/>
    <col min="6658" max="6658" width="4.7109375" style="57" customWidth="1"/>
    <col min="6659" max="6659" width="1" style="57" customWidth="1"/>
    <col min="6660" max="6660" width="4.7109375" style="57" customWidth="1"/>
    <col min="6661" max="6661" width="2.5703125" style="57" customWidth="1"/>
    <col min="6662" max="6662" width="4.7109375" style="57" customWidth="1"/>
    <col min="6663" max="6663" width="1" style="57" customWidth="1"/>
    <col min="6664" max="6664" width="4.7109375" style="57" customWidth="1"/>
    <col min="6665" max="6665" width="2.5703125" style="57" customWidth="1"/>
    <col min="6666" max="6666" width="4.7109375" style="57" customWidth="1"/>
    <col min="6667" max="6667" width="1.140625" style="57" customWidth="1"/>
    <col min="6668" max="6668" width="4.7109375" style="57" customWidth="1"/>
    <col min="6669" max="6669" width="2.5703125" style="57" customWidth="1"/>
    <col min="6670" max="6670" width="4.7109375" style="57" customWidth="1"/>
    <col min="6671" max="6671" width="1.140625" style="57" customWidth="1"/>
    <col min="6672" max="6672" width="4.7109375" style="57" customWidth="1"/>
    <col min="6673" max="6673" width="2.5703125" style="57" customWidth="1"/>
    <col min="6674" max="6674" width="4.7109375" style="57" customWidth="1"/>
    <col min="6675" max="6675" width="1" style="57" customWidth="1"/>
    <col min="6676" max="6676" width="4.7109375" style="57" customWidth="1"/>
    <col min="6677" max="6677" width="2.5703125" style="57" customWidth="1"/>
    <col min="6678" max="6678" width="4.7109375" style="57" customWidth="1"/>
    <col min="6679" max="6679" width="1" style="57" customWidth="1"/>
    <col min="6680" max="6680" width="4.7109375" style="57" customWidth="1"/>
    <col min="6681" max="6681" width="2.5703125" style="57" customWidth="1"/>
    <col min="6682" max="6682" width="4.7109375" style="57" customWidth="1"/>
    <col min="6683" max="6683" width="1" style="57" customWidth="1"/>
    <col min="6684" max="6684" width="4.5703125" style="57" customWidth="1"/>
    <col min="6685" max="6685" width="2.5703125" style="57" customWidth="1"/>
    <col min="6686" max="6686" width="4.85546875" style="57" customWidth="1"/>
    <col min="6687" max="6902" width="9.140625" style="57"/>
    <col min="6903" max="6903" width="1.42578125" style="57" customWidth="1"/>
    <col min="6904" max="6904" width="11.5703125" style="57" customWidth="1"/>
    <col min="6905" max="6907" width="0" style="57" hidden="1" customWidth="1"/>
    <col min="6908" max="6908" width="4.7109375" style="57" customWidth="1"/>
    <col min="6909" max="6909" width="2.5703125" style="57" customWidth="1"/>
    <col min="6910" max="6910" width="4.7109375" style="57" customWidth="1"/>
    <col min="6911" max="6911" width="1" style="57" customWidth="1"/>
    <col min="6912" max="6912" width="4.7109375" style="57" customWidth="1"/>
    <col min="6913" max="6913" width="2.5703125" style="57" customWidth="1"/>
    <col min="6914" max="6914" width="4.7109375" style="57" customWidth="1"/>
    <col min="6915" max="6915" width="1" style="57" customWidth="1"/>
    <col min="6916" max="6916" width="4.7109375" style="57" customWidth="1"/>
    <col min="6917" max="6917" width="2.5703125" style="57" customWidth="1"/>
    <col min="6918" max="6918" width="4.7109375" style="57" customWidth="1"/>
    <col min="6919" max="6919" width="1" style="57" customWidth="1"/>
    <col min="6920" max="6920" width="4.7109375" style="57" customWidth="1"/>
    <col min="6921" max="6921" width="2.5703125" style="57" customWidth="1"/>
    <col min="6922" max="6922" width="4.7109375" style="57" customWidth="1"/>
    <col min="6923" max="6923" width="1.140625" style="57" customWidth="1"/>
    <col min="6924" max="6924" width="4.7109375" style="57" customWidth="1"/>
    <col min="6925" max="6925" width="2.5703125" style="57" customWidth="1"/>
    <col min="6926" max="6926" width="4.7109375" style="57" customWidth="1"/>
    <col min="6927" max="6927" width="1.140625" style="57" customWidth="1"/>
    <col min="6928" max="6928" width="4.7109375" style="57" customWidth="1"/>
    <col min="6929" max="6929" width="2.5703125" style="57" customWidth="1"/>
    <col min="6930" max="6930" width="4.7109375" style="57" customWidth="1"/>
    <col min="6931" max="6931" width="1" style="57" customWidth="1"/>
    <col min="6932" max="6932" width="4.7109375" style="57" customWidth="1"/>
    <col min="6933" max="6933" width="2.5703125" style="57" customWidth="1"/>
    <col min="6934" max="6934" width="4.7109375" style="57" customWidth="1"/>
    <col min="6935" max="6935" width="1" style="57" customWidth="1"/>
    <col min="6936" max="6936" width="4.7109375" style="57" customWidth="1"/>
    <col min="6937" max="6937" width="2.5703125" style="57" customWidth="1"/>
    <col min="6938" max="6938" width="4.7109375" style="57" customWidth="1"/>
    <col min="6939" max="6939" width="1" style="57" customWidth="1"/>
    <col min="6940" max="6940" width="4.5703125" style="57" customWidth="1"/>
    <col min="6941" max="6941" width="2.5703125" style="57" customWidth="1"/>
    <col min="6942" max="6942" width="4.85546875" style="57" customWidth="1"/>
    <col min="6943" max="7158" width="9.140625" style="57"/>
    <col min="7159" max="7159" width="1.42578125" style="57" customWidth="1"/>
    <col min="7160" max="7160" width="11.5703125" style="57" customWidth="1"/>
    <col min="7161" max="7163" width="0" style="57" hidden="1" customWidth="1"/>
    <col min="7164" max="7164" width="4.7109375" style="57" customWidth="1"/>
    <col min="7165" max="7165" width="2.5703125" style="57" customWidth="1"/>
    <col min="7166" max="7166" width="4.7109375" style="57" customWidth="1"/>
    <col min="7167" max="7167" width="1" style="57" customWidth="1"/>
    <col min="7168" max="7168" width="4.7109375" style="57" customWidth="1"/>
    <col min="7169" max="7169" width="2.5703125" style="57" customWidth="1"/>
    <col min="7170" max="7170" width="4.7109375" style="57" customWidth="1"/>
    <col min="7171" max="7171" width="1" style="57" customWidth="1"/>
    <col min="7172" max="7172" width="4.7109375" style="57" customWidth="1"/>
    <col min="7173" max="7173" width="2.5703125" style="57" customWidth="1"/>
    <col min="7174" max="7174" width="4.7109375" style="57" customWidth="1"/>
    <col min="7175" max="7175" width="1" style="57" customWidth="1"/>
    <col min="7176" max="7176" width="4.7109375" style="57" customWidth="1"/>
    <col min="7177" max="7177" width="2.5703125" style="57" customWidth="1"/>
    <col min="7178" max="7178" width="4.7109375" style="57" customWidth="1"/>
    <col min="7179" max="7179" width="1.140625" style="57" customWidth="1"/>
    <col min="7180" max="7180" width="4.7109375" style="57" customWidth="1"/>
    <col min="7181" max="7181" width="2.5703125" style="57" customWidth="1"/>
    <col min="7182" max="7182" width="4.7109375" style="57" customWidth="1"/>
    <col min="7183" max="7183" width="1.140625" style="57" customWidth="1"/>
    <col min="7184" max="7184" width="4.7109375" style="57" customWidth="1"/>
    <col min="7185" max="7185" width="2.5703125" style="57" customWidth="1"/>
    <col min="7186" max="7186" width="4.7109375" style="57" customWidth="1"/>
    <col min="7187" max="7187" width="1" style="57" customWidth="1"/>
    <col min="7188" max="7188" width="4.7109375" style="57" customWidth="1"/>
    <col min="7189" max="7189" width="2.5703125" style="57" customWidth="1"/>
    <col min="7190" max="7190" width="4.7109375" style="57" customWidth="1"/>
    <col min="7191" max="7191" width="1" style="57" customWidth="1"/>
    <col min="7192" max="7192" width="4.7109375" style="57" customWidth="1"/>
    <col min="7193" max="7193" width="2.5703125" style="57" customWidth="1"/>
    <col min="7194" max="7194" width="4.7109375" style="57" customWidth="1"/>
    <col min="7195" max="7195" width="1" style="57" customWidth="1"/>
    <col min="7196" max="7196" width="4.5703125" style="57" customWidth="1"/>
    <col min="7197" max="7197" width="2.5703125" style="57" customWidth="1"/>
    <col min="7198" max="7198" width="4.85546875" style="57" customWidth="1"/>
    <col min="7199" max="7414" width="9.140625" style="57"/>
    <col min="7415" max="7415" width="1.42578125" style="57" customWidth="1"/>
    <col min="7416" max="7416" width="11.5703125" style="57" customWidth="1"/>
    <col min="7417" max="7419" width="0" style="57" hidden="1" customWidth="1"/>
    <col min="7420" max="7420" width="4.7109375" style="57" customWidth="1"/>
    <col min="7421" max="7421" width="2.5703125" style="57" customWidth="1"/>
    <col min="7422" max="7422" width="4.7109375" style="57" customWidth="1"/>
    <col min="7423" max="7423" width="1" style="57" customWidth="1"/>
    <col min="7424" max="7424" width="4.7109375" style="57" customWidth="1"/>
    <col min="7425" max="7425" width="2.5703125" style="57" customWidth="1"/>
    <col min="7426" max="7426" width="4.7109375" style="57" customWidth="1"/>
    <col min="7427" max="7427" width="1" style="57" customWidth="1"/>
    <col min="7428" max="7428" width="4.7109375" style="57" customWidth="1"/>
    <col min="7429" max="7429" width="2.5703125" style="57" customWidth="1"/>
    <col min="7430" max="7430" width="4.7109375" style="57" customWidth="1"/>
    <col min="7431" max="7431" width="1" style="57" customWidth="1"/>
    <col min="7432" max="7432" width="4.7109375" style="57" customWidth="1"/>
    <col min="7433" max="7433" width="2.5703125" style="57" customWidth="1"/>
    <col min="7434" max="7434" width="4.7109375" style="57" customWidth="1"/>
    <col min="7435" max="7435" width="1.140625" style="57" customWidth="1"/>
    <col min="7436" max="7436" width="4.7109375" style="57" customWidth="1"/>
    <col min="7437" max="7437" width="2.5703125" style="57" customWidth="1"/>
    <col min="7438" max="7438" width="4.7109375" style="57" customWidth="1"/>
    <col min="7439" max="7439" width="1.140625" style="57" customWidth="1"/>
    <col min="7440" max="7440" width="4.7109375" style="57" customWidth="1"/>
    <col min="7441" max="7441" width="2.5703125" style="57" customWidth="1"/>
    <col min="7442" max="7442" width="4.7109375" style="57" customWidth="1"/>
    <col min="7443" max="7443" width="1" style="57" customWidth="1"/>
    <col min="7444" max="7444" width="4.7109375" style="57" customWidth="1"/>
    <col min="7445" max="7445" width="2.5703125" style="57" customWidth="1"/>
    <col min="7446" max="7446" width="4.7109375" style="57" customWidth="1"/>
    <col min="7447" max="7447" width="1" style="57" customWidth="1"/>
    <col min="7448" max="7448" width="4.7109375" style="57" customWidth="1"/>
    <col min="7449" max="7449" width="2.5703125" style="57" customWidth="1"/>
    <col min="7450" max="7450" width="4.7109375" style="57" customWidth="1"/>
    <col min="7451" max="7451" width="1" style="57" customWidth="1"/>
    <col min="7452" max="7452" width="4.5703125" style="57" customWidth="1"/>
    <col min="7453" max="7453" width="2.5703125" style="57" customWidth="1"/>
    <col min="7454" max="7454" width="4.85546875" style="57" customWidth="1"/>
    <col min="7455" max="7670" width="9.140625" style="57"/>
    <col min="7671" max="7671" width="1.42578125" style="57" customWidth="1"/>
    <col min="7672" max="7672" width="11.5703125" style="57" customWidth="1"/>
    <col min="7673" max="7675" width="0" style="57" hidden="1" customWidth="1"/>
    <col min="7676" max="7676" width="4.7109375" style="57" customWidth="1"/>
    <col min="7677" max="7677" width="2.5703125" style="57" customWidth="1"/>
    <col min="7678" max="7678" width="4.7109375" style="57" customWidth="1"/>
    <col min="7679" max="7679" width="1" style="57" customWidth="1"/>
    <col min="7680" max="7680" width="4.7109375" style="57" customWidth="1"/>
    <col min="7681" max="7681" width="2.5703125" style="57" customWidth="1"/>
    <col min="7682" max="7682" width="4.7109375" style="57" customWidth="1"/>
    <col min="7683" max="7683" width="1" style="57" customWidth="1"/>
    <col min="7684" max="7684" width="4.7109375" style="57" customWidth="1"/>
    <col min="7685" max="7685" width="2.5703125" style="57" customWidth="1"/>
    <col min="7686" max="7686" width="4.7109375" style="57" customWidth="1"/>
    <col min="7687" max="7687" width="1" style="57" customWidth="1"/>
    <col min="7688" max="7688" width="4.7109375" style="57" customWidth="1"/>
    <col min="7689" max="7689" width="2.5703125" style="57" customWidth="1"/>
    <col min="7690" max="7690" width="4.7109375" style="57" customWidth="1"/>
    <col min="7691" max="7691" width="1.140625" style="57" customWidth="1"/>
    <col min="7692" max="7692" width="4.7109375" style="57" customWidth="1"/>
    <col min="7693" max="7693" width="2.5703125" style="57" customWidth="1"/>
    <col min="7694" max="7694" width="4.7109375" style="57" customWidth="1"/>
    <col min="7695" max="7695" width="1.140625" style="57" customWidth="1"/>
    <col min="7696" max="7696" width="4.7109375" style="57" customWidth="1"/>
    <col min="7697" max="7697" width="2.5703125" style="57" customWidth="1"/>
    <col min="7698" max="7698" width="4.7109375" style="57" customWidth="1"/>
    <col min="7699" max="7699" width="1" style="57" customWidth="1"/>
    <col min="7700" max="7700" width="4.7109375" style="57" customWidth="1"/>
    <col min="7701" max="7701" width="2.5703125" style="57" customWidth="1"/>
    <col min="7702" max="7702" width="4.7109375" style="57" customWidth="1"/>
    <col min="7703" max="7703" width="1" style="57" customWidth="1"/>
    <col min="7704" max="7704" width="4.7109375" style="57" customWidth="1"/>
    <col min="7705" max="7705" width="2.5703125" style="57" customWidth="1"/>
    <col min="7706" max="7706" width="4.7109375" style="57" customWidth="1"/>
    <col min="7707" max="7707" width="1" style="57" customWidth="1"/>
    <col min="7708" max="7708" width="4.5703125" style="57" customWidth="1"/>
    <col min="7709" max="7709" width="2.5703125" style="57" customWidth="1"/>
    <col min="7710" max="7710" width="4.85546875" style="57" customWidth="1"/>
    <col min="7711" max="7926" width="9.140625" style="57"/>
    <col min="7927" max="7927" width="1.42578125" style="57" customWidth="1"/>
    <col min="7928" max="7928" width="11.5703125" style="57" customWidth="1"/>
    <col min="7929" max="7931" width="0" style="57" hidden="1" customWidth="1"/>
    <col min="7932" max="7932" width="4.7109375" style="57" customWidth="1"/>
    <col min="7933" max="7933" width="2.5703125" style="57" customWidth="1"/>
    <col min="7934" max="7934" width="4.7109375" style="57" customWidth="1"/>
    <col min="7935" max="7935" width="1" style="57" customWidth="1"/>
    <col min="7936" max="7936" width="4.7109375" style="57" customWidth="1"/>
    <col min="7937" max="7937" width="2.5703125" style="57" customWidth="1"/>
    <col min="7938" max="7938" width="4.7109375" style="57" customWidth="1"/>
    <col min="7939" max="7939" width="1" style="57" customWidth="1"/>
    <col min="7940" max="7940" width="4.7109375" style="57" customWidth="1"/>
    <col min="7941" max="7941" width="2.5703125" style="57" customWidth="1"/>
    <col min="7942" max="7942" width="4.7109375" style="57" customWidth="1"/>
    <col min="7943" max="7943" width="1" style="57" customWidth="1"/>
    <col min="7944" max="7944" width="4.7109375" style="57" customWidth="1"/>
    <col min="7945" max="7945" width="2.5703125" style="57" customWidth="1"/>
    <col min="7946" max="7946" width="4.7109375" style="57" customWidth="1"/>
    <col min="7947" max="7947" width="1.140625" style="57" customWidth="1"/>
    <col min="7948" max="7948" width="4.7109375" style="57" customWidth="1"/>
    <col min="7949" max="7949" width="2.5703125" style="57" customWidth="1"/>
    <col min="7950" max="7950" width="4.7109375" style="57" customWidth="1"/>
    <col min="7951" max="7951" width="1.140625" style="57" customWidth="1"/>
    <col min="7952" max="7952" width="4.7109375" style="57" customWidth="1"/>
    <col min="7953" max="7953" width="2.5703125" style="57" customWidth="1"/>
    <col min="7954" max="7954" width="4.7109375" style="57" customWidth="1"/>
    <col min="7955" max="7955" width="1" style="57" customWidth="1"/>
    <col min="7956" max="7956" width="4.7109375" style="57" customWidth="1"/>
    <col min="7957" max="7957" width="2.5703125" style="57" customWidth="1"/>
    <col min="7958" max="7958" width="4.7109375" style="57" customWidth="1"/>
    <col min="7959" max="7959" width="1" style="57" customWidth="1"/>
    <col min="7960" max="7960" width="4.7109375" style="57" customWidth="1"/>
    <col min="7961" max="7961" width="2.5703125" style="57" customWidth="1"/>
    <col min="7962" max="7962" width="4.7109375" style="57" customWidth="1"/>
    <col min="7963" max="7963" width="1" style="57" customWidth="1"/>
    <col min="7964" max="7964" width="4.5703125" style="57" customWidth="1"/>
    <col min="7965" max="7965" width="2.5703125" style="57" customWidth="1"/>
    <col min="7966" max="7966" width="4.85546875" style="57" customWidth="1"/>
    <col min="7967" max="8182" width="9.140625" style="57"/>
    <col min="8183" max="8183" width="1.42578125" style="57" customWidth="1"/>
    <col min="8184" max="8184" width="11.5703125" style="57" customWidth="1"/>
    <col min="8185" max="8187" width="0" style="57" hidden="1" customWidth="1"/>
    <col min="8188" max="8188" width="4.7109375" style="57" customWidth="1"/>
    <col min="8189" max="8189" width="2.5703125" style="57" customWidth="1"/>
    <col min="8190" max="8190" width="4.7109375" style="57" customWidth="1"/>
    <col min="8191" max="8191" width="1" style="57" customWidth="1"/>
    <col min="8192" max="8192" width="4.7109375" style="57" customWidth="1"/>
    <col min="8193" max="8193" width="2.5703125" style="57" customWidth="1"/>
    <col min="8194" max="8194" width="4.7109375" style="57" customWidth="1"/>
    <col min="8195" max="8195" width="1" style="57" customWidth="1"/>
    <col min="8196" max="8196" width="4.7109375" style="57" customWidth="1"/>
    <col min="8197" max="8197" width="2.5703125" style="57" customWidth="1"/>
    <col min="8198" max="8198" width="4.7109375" style="57" customWidth="1"/>
    <col min="8199" max="8199" width="1" style="57" customWidth="1"/>
    <col min="8200" max="8200" width="4.7109375" style="57" customWidth="1"/>
    <col min="8201" max="8201" width="2.5703125" style="57" customWidth="1"/>
    <col min="8202" max="8202" width="4.7109375" style="57" customWidth="1"/>
    <col min="8203" max="8203" width="1.140625" style="57" customWidth="1"/>
    <col min="8204" max="8204" width="4.7109375" style="57" customWidth="1"/>
    <col min="8205" max="8205" width="2.5703125" style="57" customWidth="1"/>
    <col min="8206" max="8206" width="4.7109375" style="57" customWidth="1"/>
    <col min="8207" max="8207" width="1.140625" style="57" customWidth="1"/>
    <col min="8208" max="8208" width="4.7109375" style="57" customWidth="1"/>
    <col min="8209" max="8209" width="2.5703125" style="57" customWidth="1"/>
    <col min="8210" max="8210" width="4.7109375" style="57" customWidth="1"/>
    <col min="8211" max="8211" width="1" style="57" customWidth="1"/>
    <col min="8212" max="8212" width="4.7109375" style="57" customWidth="1"/>
    <col min="8213" max="8213" width="2.5703125" style="57" customWidth="1"/>
    <col min="8214" max="8214" width="4.7109375" style="57" customWidth="1"/>
    <col min="8215" max="8215" width="1" style="57" customWidth="1"/>
    <col min="8216" max="8216" width="4.7109375" style="57" customWidth="1"/>
    <col min="8217" max="8217" width="2.5703125" style="57" customWidth="1"/>
    <col min="8218" max="8218" width="4.7109375" style="57" customWidth="1"/>
    <col min="8219" max="8219" width="1" style="57" customWidth="1"/>
    <col min="8220" max="8220" width="4.5703125" style="57" customWidth="1"/>
    <col min="8221" max="8221" width="2.5703125" style="57" customWidth="1"/>
    <col min="8222" max="8222" width="4.85546875" style="57" customWidth="1"/>
    <col min="8223" max="8438" width="9.140625" style="57"/>
    <col min="8439" max="8439" width="1.42578125" style="57" customWidth="1"/>
    <col min="8440" max="8440" width="11.5703125" style="57" customWidth="1"/>
    <col min="8441" max="8443" width="0" style="57" hidden="1" customWidth="1"/>
    <col min="8444" max="8444" width="4.7109375" style="57" customWidth="1"/>
    <col min="8445" max="8445" width="2.5703125" style="57" customWidth="1"/>
    <col min="8446" max="8446" width="4.7109375" style="57" customWidth="1"/>
    <col min="8447" max="8447" width="1" style="57" customWidth="1"/>
    <col min="8448" max="8448" width="4.7109375" style="57" customWidth="1"/>
    <col min="8449" max="8449" width="2.5703125" style="57" customWidth="1"/>
    <col min="8450" max="8450" width="4.7109375" style="57" customWidth="1"/>
    <col min="8451" max="8451" width="1" style="57" customWidth="1"/>
    <col min="8452" max="8452" width="4.7109375" style="57" customWidth="1"/>
    <col min="8453" max="8453" width="2.5703125" style="57" customWidth="1"/>
    <col min="8454" max="8454" width="4.7109375" style="57" customWidth="1"/>
    <col min="8455" max="8455" width="1" style="57" customWidth="1"/>
    <col min="8456" max="8456" width="4.7109375" style="57" customWidth="1"/>
    <col min="8457" max="8457" width="2.5703125" style="57" customWidth="1"/>
    <col min="8458" max="8458" width="4.7109375" style="57" customWidth="1"/>
    <col min="8459" max="8459" width="1.140625" style="57" customWidth="1"/>
    <col min="8460" max="8460" width="4.7109375" style="57" customWidth="1"/>
    <col min="8461" max="8461" width="2.5703125" style="57" customWidth="1"/>
    <col min="8462" max="8462" width="4.7109375" style="57" customWidth="1"/>
    <col min="8463" max="8463" width="1.140625" style="57" customWidth="1"/>
    <col min="8464" max="8464" width="4.7109375" style="57" customWidth="1"/>
    <col min="8465" max="8465" width="2.5703125" style="57" customWidth="1"/>
    <col min="8466" max="8466" width="4.7109375" style="57" customWidth="1"/>
    <col min="8467" max="8467" width="1" style="57" customWidth="1"/>
    <col min="8468" max="8468" width="4.7109375" style="57" customWidth="1"/>
    <col min="8469" max="8469" width="2.5703125" style="57" customWidth="1"/>
    <col min="8470" max="8470" width="4.7109375" style="57" customWidth="1"/>
    <col min="8471" max="8471" width="1" style="57" customWidth="1"/>
    <col min="8472" max="8472" width="4.7109375" style="57" customWidth="1"/>
    <col min="8473" max="8473" width="2.5703125" style="57" customWidth="1"/>
    <col min="8474" max="8474" width="4.7109375" style="57" customWidth="1"/>
    <col min="8475" max="8475" width="1" style="57" customWidth="1"/>
    <col min="8476" max="8476" width="4.5703125" style="57" customWidth="1"/>
    <col min="8477" max="8477" width="2.5703125" style="57" customWidth="1"/>
    <col min="8478" max="8478" width="4.85546875" style="57" customWidth="1"/>
    <col min="8479" max="8694" width="9.140625" style="57"/>
    <col min="8695" max="8695" width="1.42578125" style="57" customWidth="1"/>
    <col min="8696" max="8696" width="11.5703125" style="57" customWidth="1"/>
    <col min="8697" max="8699" width="0" style="57" hidden="1" customWidth="1"/>
    <col min="8700" max="8700" width="4.7109375" style="57" customWidth="1"/>
    <col min="8701" max="8701" width="2.5703125" style="57" customWidth="1"/>
    <col min="8702" max="8702" width="4.7109375" style="57" customWidth="1"/>
    <col min="8703" max="8703" width="1" style="57" customWidth="1"/>
    <col min="8704" max="8704" width="4.7109375" style="57" customWidth="1"/>
    <col min="8705" max="8705" width="2.5703125" style="57" customWidth="1"/>
    <col min="8706" max="8706" width="4.7109375" style="57" customWidth="1"/>
    <col min="8707" max="8707" width="1" style="57" customWidth="1"/>
    <col min="8708" max="8708" width="4.7109375" style="57" customWidth="1"/>
    <col min="8709" max="8709" width="2.5703125" style="57" customWidth="1"/>
    <col min="8710" max="8710" width="4.7109375" style="57" customWidth="1"/>
    <col min="8711" max="8711" width="1" style="57" customWidth="1"/>
    <col min="8712" max="8712" width="4.7109375" style="57" customWidth="1"/>
    <col min="8713" max="8713" width="2.5703125" style="57" customWidth="1"/>
    <col min="8714" max="8714" width="4.7109375" style="57" customWidth="1"/>
    <col min="8715" max="8715" width="1.140625" style="57" customWidth="1"/>
    <col min="8716" max="8716" width="4.7109375" style="57" customWidth="1"/>
    <col min="8717" max="8717" width="2.5703125" style="57" customWidth="1"/>
    <col min="8718" max="8718" width="4.7109375" style="57" customWidth="1"/>
    <col min="8719" max="8719" width="1.140625" style="57" customWidth="1"/>
    <col min="8720" max="8720" width="4.7109375" style="57" customWidth="1"/>
    <col min="8721" max="8721" width="2.5703125" style="57" customWidth="1"/>
    <col min="8722" max="8722" width="4.7109375" style="57" customWidth="1"/>
    <col min="8723" max="8723" width="1" style="57" customWidth="1"/>
    <col min="8724" max="8724" width="4.7109375" style="57" customWidth="1"/>
    <col min="8725" max="8725" width="2.5703125" style="57" customWidth="1"/>
    <col min="8726" max="8726" width="4.7109375" style="57" customWidth="1"/>
    <col min="8727" max="8727" width="1" style="57" customWidth="1"/>
    <col min="8728" max="8728" width="4.7109375" style="57" customWidth="1"/>
    <col min="8729" max="8729" width="2.5703125" style="57" customWidth="1"/>
    <col min="8730" max="8730" width="4.7109375" style="57" customWidth="1"/>
    <col min="8731" max="8731" width="1" style="57" customWidth="1"/>
    <col min="8732" max="8732" width="4.5703125" style="57" customWidth="1"/>
    <col min="8733" max="8733" width="2.5703125" style="57" customWidth="1"/>
    <col min="8734" max="8734" width="4.85546875" style="57" customWidth="1"/>
    <col min="8735" max="8950" width="9.140625" style="57"/>
    <col min="8951" max="8951" width="1.42578125" style="57" customWidth="1"/>
    <col min="8952" max="8952" width="11.5703125" style="57" customWidth="1"/>
    <col min="8953" max="8955" width="0" style="57" hidden="1" customWidth="1"/>
    <col min="8956" max="8956" width="4.7109375" style="57" customWidth="1"/>
    <col min="8957" max="8957" width="2.5703125" style="57" customWidth="1"/>
    <col min="8958" max="8958" width="4.7109375" style="57" customWidth="1"/>
    <col min="8959" max="8959" width="1" style="57" customWidth="1"/>
    <col min="8960" max="8960" width="4.7109375" style="57" customWidth="1"/>
    <col min="8961" max="8961" width="2.5703125" style="57" customWidth="1"/>
    <col min="8962" max="8962" width="4.7109375" style="57" customWidth="1"/>
    <col min="8963" max="8963" width="1" style="57" customWidth="1"/>
    <col min="8964" max="8964" width="4.7109375" style="57" customWidth="1"/>
    <col min="8965" max="8965" width="2.5703125" style="57" customWidth="1"/>
    <col min="8966" max="8966" width="4.7109375" style="57" customWidth="1"/>
    <col min="8967" max="8967" width="1" style="57" customWidth="1"/>
    <col min="8968" max="8968" width="4.7109375" style="57" customWidth="1"/>
    <col min="8969" max="8969" width="2.5703125" style="57" customWidth="1"/>
    <col min="8970" max="8970" width="4.7109375" style="57" customWidth="1"/>
    <col min="8971" max="8971" width="1.140625" style="57" customWidth="1"/>
    <col min="8972" max="8972" width="4.7109375" style="57" customWidth="1"/>
    <col min="8973" max="8973" width="2.5703125" style="57" customWidth="1"/>
    <col min="8974" max="8974" width="4.7109375" style="57" customWidth="1"/>
    <col min="8975" max="8975" width="1.140625" style="57" customWidth="1"/>
    <col min="8976" max="8976" width="4.7109375" style="57" customWidth="1"/>
    <col min="8977" max="8977" width="2.5703125" style="57" customWidth="1"/>
    <col min="8978" max="8978" width="4.7109375" style="57" customWidth="1"/>
    <col min="8979" max="8979" width="1" style="57" customWidth="1"/>
    <col min="8980" max="8980" width="4.7109375" style="57" customWidth="1"/>
    <col min="8981" max="8981" width="2.5703125" style="57" customWidth="1"/>
    <col min="8982" max="8982" width="4.7109375" style="57" customWidth="1"/>
    <col min="8983" max="8983" width="1" style="57" customWidth="1"/>
    <col min="8984" max="8984" width="4.7109375" style="57" customWidth="1"/>
    <col min="8985" max="8985" width="2.5703125" style="57" customWidth="1"/>
    <col min="8986" max="8986" width="4.7109375" style="57" customWidth="1"/>
    <col min="8987" max="8987" width="1" style="57" customWidth="1"/>
    <col min="8988" max="8988" width="4.5703125" style="57" customWidth="1"/>
    <col min="8989" max="8989" width="2.5703125" style="57" customWidth="1"/>
    <col min="8990" max="8990" width="4.85546875" style="57" customWidth="1"/>
    <col min="8991" max="9206" width="9.140625" style="57"/>
    <col min="9207" max="9207" width="1.42578125" style="57" customWidth="1"/>
    <col min="9208" max="9208" width="11.5703125" style="57" customWidth="1"/>
    <col min="9209" max="9211" width="0" style="57" hidden="1" customWidth="1"/>
    <col min="9212" max="9212" width="4.7109375" style="57" customWidth="1"/>
    <col min="9213" max="9213" width="2.5703125" style="57" customWidth="1"/>
    <col min="9214" max="9214" width="4.7109375" style="57" customWidth="1"/>
    <col min="9215" max="9215" width="1" style="57" customWidth="1"/>
    <col min="9216" max="9216" width="4.7109375" style="57" customWidth="1"/>
    <col min="9217" max="9217" width="2.5703125" style="57" customWidth="1"/>
    <col min="9218" max="9218" width="4.7109375" style="57" customWidth="1"/>
    <col min="9219" max="9219" width="1" style="57" customWidth="1"/>
    <col min="9220" max="9220" width="4.7109375" style="57" customWidth="1"/>
    <col min="9221" max="9221" width="2.5703125" style="57" customWidth="1"/>
    <col min="9222" max="9222" width="4.7109375" style="57" customWidth="1"/>
    <col min="9223" max="9223" width="1" style="57" customWidth="1"/>
    <col min="9224" max="9224" width="4.7109375" style="57" customWidth="1"/>
    <col min="9225" max="9225" width="2.5703125" style="57" customWidth="1"/>
    <col min="9226" max="9226" width="4.7109375" style="57" customWidth="1"/>
    <col min="9227" max="9227" width="1.140625" style="57" customWidth="1"/>
    <col min="9228" max="9228" width="4.7109375" style="57" customWidth="1"/>
    <col min="9229" max="9229" width="2.5703125" style="57" customWidth="1"/>
    <col min="9230" max="9230" width="4.7109375" style="57" customWidth="1"/>
    <col min="9231" max="9231" width="1.140625" style="57" customWidth="1"/>
    <col min="9232" max="9232" width="4.7109375" style="57" customWidth="1"/>
    <col min="9233" max="9233" width="2.5703125" style="57" customWidth="1"/>
    <col min="9234" max="9234" width="4.7109375" style="57" customWidth="1"/>
    <col min="9235" max="9235" width="1" style="57" customWidth="1"/>
    <col min="9236" max="9236" width="4.7109375" style="57" customWidth="1"/>
    <col min="9237" max="9237" width="2.5703125" style="57" customWidth="1"/>
    <col min="9238" max="9238" width="4.7109375" style="57" customWidth="1"/>
    <col min="9239" max="9239" width="1" style="57" customWidth="1"/>
    <col min="9240" max="9240" width="4.7109375" style="57" customWidth="1"/>
    <col min="9241" max="9241" width="2.5703125" style="57" customWidth="1"/>
    <col min="9242" max="9242" width="4.7109375" style="57" customWidth="1"/>
    <col min="9243" max="9243" width="1" style="57" customWidth="1"/>
    <col min="9244" max="9244" width="4.5703125" style="57" customWidth="1"/>
    <col min="9245" max="9245" width="2.5703125" style="57" customWidth="1"/>
    <col min="9246" max="9246" width="4.85546875" style="57" customWidth="1"/>
    <col min="9247" max="9462" width="9.140625" style="57"/>
    <col min="9463" max="9463" width="1.42578125" style="57" customWidth="1"/>
    <col min="9464" max="9464" width="11.5703125" style="57" customWidth="1"/>
    <col min="9465" max="9467" width="0" style="57" hidden="1" customWidth="1"/>
    <col min="9468" max="9468" width="4.7109375" style="57" customWidth="1"/>
    <col min="9469" max="9469" width="2.5703125" style="57" customWidth="1"/>
    <col min="9470" max="9470" width="4.7109375" style="57" customWidth="1"/>
    <col min="9471" max="9471" width="1" style="57" customWidth="1"/>
    <col min="9472" max="9472" width="4.7109375" style="57" customWidth="1"/>
    <col min="9473" max="9473" width="2.5703125" style="57" customWidth="1"/>
    <col min="9474" max="9474" width="4.7109375" style="57" customWidth="1"/>
    <col min="9475" max="9475" width="1" style="57" customWidth="1"/>
    <col min="9476" max="9476" width="4.7109375" style="57" customWidth="1"/>
    <col min="9477" max="9477" width="2.5703125" style="57" customWidth="1"/>
    <col min="9478" max="9478" width="4.7109375" style="57" customWidth="1"/>
    <col min="9479" max="9479" width="1" style="57" customWidth="1"/>
    <col min="9480" max="9480" width="4.7109375" style="57" customWidth="1"/>
    <col min="9481" max="9481" width="2.5703125" style="57" customWidth="1"/>
    <col min="9482" max="9482" width="4.7109375" style="57" customWidth="1"/>
    <col min="9483" max="9483" width="1.140625" style="57" customWidth="1"/>
    <col min="9484" max="9484" width="4.7109375" style="57" customWidth="1"/>
    <col min="9485" max="9485" width="2.5703125" style="57" customWidth="1"/>
    <col min="9486" max="9486" width="4.7109375" style="57" customWidth="1"/>
    <col min="9487" max="9487" width="1.140625" style="57" customWidth="1"/>
    <col min="9488" max="9488" width="4.7109375" style="57" customWidth="1"/>
    <col min="9489" max="9489" width="2.5703125" style="57" customWidth="1"/>
    <col min="9490" max="9490" width="4.7109375" style="57" customWidth="1"/>
    <col min="9491" max="9491" width="1" style="57" customWidth="1"/>
    <col min="9492" max="9492" width="4.7109375" style="57" customWidth="1"/>
    <col min="9493" max="9493" width="2.5703125" style="57" customWidth="1"/>
    <col min="9494" max="9494" width="4.7109375" style="57" customWidth="1"/>
    <col min="9495" max="9495" width="1" style="57" customWidth="1"/>
    <col min="9496" max="9496" width="4.7109375" style="57" customWidth="1"/>
    <col min="9497" max="9497" width="2.5703125" style="57" customWidth="1"/>
    <col min="9498" max="9498" width="4.7109375" style="57" customWidth="1"/>
    <col min="9499" max="9499" width="1" style="57" customWidth="1"/>
    <col min="9500" max="9500" width="4.5703125" style="57" customWidth="1"/>
    <col min="9501" max="9501" width="2.5703125" style="57" customWidth="1"/>
    <col min="9502" max="9502" width="4.85546875" style="57" customWidth="1"/>
    <col min="9503" max="9718" width="9.140625" style="57"/>
    <col min="9719" max="9719" width="1.42578125" style="57" customWidth="1"/>
    <col min="9720" max="9720" width="11.5703125" style="57" customWidth="1"/>
    <col min="9721" max="9723" width="0" style="57" hidden="1" customWidth="1"/>
    <col min="9724" max="9724" width="4.7109375" style="57" customWidth="1"/>
    <col min="9725" max="9725" width="2.5703125" style="57" customWidth="1"/>
    <col min="9726" max="9726" width="4.7109375" style="57" customWidth="1"/>
    <col min="9727" max="9727" width="1" style="57" customWidth="1"/>
    <col min="9728" max="9728" width="4.7109375" style="57" customWidth="1"/>
    <col min="9729" max="9729" width="2.5703125" style="57" customWidth="1"/>
    <col min="9730" max="9730" width="4.7109375" style="57" customWidth="1"/>
    <col min="9731" max="9731" width="1" style="57" customWidth="1"/>
    <col min="9732" max="9732" width="4.7109375" style="57" customWidth="1"/>
    <col min="9733" max="9733" width="2.5703125" style="57" customWidth="1"/>
    <col min="9734" max="9734" width="4.7109375" style="57" customWidth="1"/>
    <col min="9735" max="9735" width="1" style="57" customWidth="1"/>
    <col min="9736" max="9736" width="4.7109375" style="57" customWidth="1"/>
    <col min="9737" max="9737" width="2.5703125" style="57" customWidth="1"/>
    <col min="9738" max="9738" width="4.7109375" style="57" customWidth="1"/>
    <col min="9739" max="9739" width="1.140625" style="57" customWidth="1"/>
    <col min="9740" max="9740" width="4.7109375" style="57" customWidth="1"/>
    <col min="9741" max="9741" width="2.5703125" style="57" customWidth="1"/>
    <col min="9742" max="9742" width="4.7109375" style="57" customWidth="1"/>
    <col min="9743" max="9743" width="1.140625" style="57" customWidth="1"/>
    <col min="9744" max="9744" width="4.7109375" style="57" customWidth="1"/>
    <col min="9745" max="9745" width="2.5703125" style="57" customWidth="1"/>
    <col min="9746" max="9746" width="4.7109375" style="57" customWidth="1"/>
    <col min="9747" max="9747" width="1" style="57" customWidth="1"/>
    <col min="9748" max="9748" width="4.7109375" style="57" customWidth="1"/>
    <col min="9749" max="9749" width="2.5703125" style="57" customWidth="1"/>
    <col min="9750" max="9750" width="4.7109375" style="57" customWidth="1"/>
    <col min="9751" max="9751" width="1" style="57" customWidth="1"/>
    <col min="9752" max="9752" width="4.7109375" style="57" customWidth="1"/>
    <col min="9753" max="9753" width="2.5703125" style="57" customWidth="1"/>
    <col min="9754" max="9754" width="4.7109375" style="57" customWidth="1"/>
    <col min="9755" max="9755" width="1" style="57" customWidth="1"/>
    <col min="9756" max="9756" width="4.5703125" style="57" customWidth="1"/>
    <col min="9757" max="9757" width="2.5703125" style="57" customWidth="1"/>
    <col min="9758" max="9758" width="4.85546875" style="57" customWidth="1"/>
    <col min="9759" max="9974" width="9.140625" style="57"/>
    <col min="9975" max="9975" width="1.42578125" style="57" customWidth="1"/>
    <col min="9976" max="9976" width="11.5703125" style="57" customWidth="1"/>
    <col min="9977" max="9979" width="0" style="57" hidden="1" customWidth="1"/>
    <col min="9980" max="9980" width="4.7109375" style="57" customWidth="1"/>
    <col min="9981" max="9981" width="2.5703125" style="57" customWidth="1"/>
    <col min="9982" max="9982" width="4.7109375" style="57" customWidth="1"/>
    <col min="9983" max="9983" width="1" style="57" customWidth="1"/>
    <col min="9984" max="9984" width="4.7109375" style="57" customWidth="1"/>
    <col min="9985" max="9985" width="2.5703125" style="57" customWidth="1"/>
    <col min="9986" max="9986" width="4.7109375" style="57" customWidth="1"/>
    <col min="9987" max="9987" width="1" style="57" customWidth="1"/>
    <col min="9988" max="9988" width="4.7109375" style="57" customWidth="1"/>
    <col min="9989" max="9989" width="2.5703125" style="57" customWidth="1"/>
    <col min="9990" max="9990" width="4.7109375" style="57" customWidth="1"/>
    <col min="9991" max="9991" width="1" style="57" customWidth="1"/>
    <col min="9992" max="9992" width="4.7109375" style="57" customWidth="1"/>
    <col min="9993" max="9993" width="2.5703125" style="57" customWidth="1"/>
    <col min="9994" max="9994" width="4.7109375" style="57" customWidth="1"/>
    <col min="9995" max="9995" width="1.140625" style="57" customWidth="1"/>
    <col min="9996" max="9996" width="4.7109375" style="57" customWidth="1"/>
    <col min="9997" max="9997" width="2.5703125" style="57" customWidth="1"/>
    <col min="9998" max="9998" width="4.7109375" style="57" customWidth="1"/>
    <col min="9999" max="9999" width="1.140625" style="57" customWidth="1"/>
    <col min="10000" max="10000" width="4.7109375" style="57" customWidth="1"/>
    <col min="10001" max="10001" width="2.5703125" style="57" customWidth="1"/>
    <col min="10002" max="10002" width="4.7109375" style="57" customWidth="1"/>
    <col min="10003" max="10003" width="1" style="57" customWidth="1"/>
    <col min="10004" max="10004" width="4.7109375" style="57" customWidth="1"/>
    <col min="10005" max="10005" width="2.5703125" style="57" customWidth="1"/>
    <col min="10006" max="10006" width="4.7109375" style="57" customWidth="1"/>
    <col min="10007" max="10007" width="1" style="57" customWidth="1"/>
    <col min="10008" max="10008" width="4.7109375" style="57" customWidth="1"/>
    <col min="10009" max="10009" width="2.5703125" style="57" customWidth="1"/>
    <col min="10010" max="10010" width="4.7109375" style="57" customWidth="1"/>
    <col min="10011" max="10011" width="1" style="57" customWidth="1"/>
    <col min="10012" max="10012" width="4.5703125" style="57" customWidth="1"/>
    <col min="10013" max="10013" width="2.5703125" style="57" customWidth="1"/>
    <col min="10014" max="10014" width="4.85546875" style="57" customWidth="1"/>
    <col min="10015" max="10230" width="9.140625" style="57"/>
    <col min="10231" max="10231" width="1.42578125" style="57" customWidth="1"/>
    <col min="10232" max="10232" width="11.5703125" style="57" customWidth="1"/>
    <col min="10233" max="10235" width="0" style="57" hidden="1" customWidth="1"/>
    <col min="10236" max="10236" width="4.7109375" style="57" customWidth="1"/>
    <col min="10237" max="10237" width="2.5703125" style="57" customWidth="1"/>
    <col min="10238" max="10238" width="4.7109375" style="57" customWidth="1"/>
    <col min="10239" max="10239" width="1" style="57" customWidth="1"/>
    <col min="10240" max="10240" width="4.7109375" style="57" customWidth="1"/>
    <col min="10241" max="10241" width="2.5703125" style="57" customWidth="1"/>
    <col min="10242" max="10242" width="4.7109375" style="57" customWidth="1"/>
    <col min="10243" max="10243" width="1" style="57" customWidth="1"/>
    <col min="10244" max="10244" width="4.7109375" style="57" customWidth="1"/>
    <col min="10245" max="10245" width="2.5703125" style="57" customWidth="1"/>
    <col min="10246" max="10246" width="4.7109375" style="57" customWidth="1"/>
    <col min="10247" max="10247" width="1" style="57" customWidth="1"/>
    <col min="10248" max="10248" width="4.7109375" style="57" customWidth="1"/>
    <col min="10249" max="10249" width="2.5703125" style="57" customWidth="1"/>
    <col min="10250" max="10250" width="4.7109375" style="57" customWidth="1"/>
    <col min="10251" max="10251" width="1.140625" style="57" customWidth="1"/>
    <col min="10252" max="10252" width="4.7109375" style="57" customWidth="1"/>
    <col min="10253" max="10253" width="2.5703125" style="57" customWidth="1"/>
    <col min="10254" max="10254" width="4.7109375" style="57" customWidth="1"/>
    <col min="10255" max="10255" width="1.140625" style="57" customWidth="1"/>
    <col min="10256" max="10256" width="4.7109375" style="57" customWidth="1"/>
    <col min="10257" max="10257" width="2.5703125" style="57" customWidth="1"/>
    <col min="10258" max="10258" width="4.7109375" style="57" customWidth="1"/>
    <col min="10259" max="10259" width="1" style="57" customWidth="1"/>
    <col min="10260" max="10260" width="4.7109375" style="57" customWidth="1"/>
    <col min="10261" max="10261" width="2.5703125" style="57" customWidth="1"/>
    <col min="10262" max="10262" width="4.7109375" style="57" customWidth="1"/>
    <col min="10263" max="10263" width="1" style="57" customWidth="1"/>
    <col min="10264" max="10264" width="4.7109375" style="57" customWidth="1"/>
    <col min="10265" max="10265" width="2.5703125" style="57" customWidth="1"/>
    <col min="10266" max="10266" width="4.7109375" style="57" customWidth="1"/>
    <col min="10267" max="10267" width="1" style="57" customWidth="1"/>
    <col min="10268" max="10268" width="4.5703125" style="57" customWidth="1"/>
    <col min="10269" max="10269" width="2.5703125" style="57" customWidth="1"/>
    <col min="10270" max="10270" width="4.85546875" style="57" customWidth="1"/>
    <col min="10271" max="10486" width="9.140625" style="57"/>
    <col min="10487" max="10487" width="1.42578125" style="57" customWidth="1"/>
    <col min="10488" max="10488" width="11.5703125" style="57" customWidth="1"/>
    <col min="10489" max="10491" width="0" style="57" hidden="1" customWidth="1"/>
    <col min="10492" max="10492" width="4.7109375" style="57" customWidth="1"/>
    <col min="10493" max="10493" width="2.5703125" style="57" customWidth="1"/>
    <col min="10494" max="10494" width="4.7109375" style="57" customWidth="1"/>
    <col min="10495" max="10495" width="1" style="57" customWidth="1"/>
    <col min="10496" max="10496" width="4.7109375" style="57" customWidth="1"/>
    <col min="10497" max="10497" width="2.5703125" style="57" customWidth="1"/>
    <col min="10498" max="10498" width="4.7109375" style="57" customWidth="1"/>
    <col min="10499" max="10499" width="1" style="57" customWidth="1"/>
    <col min="10500" max="10500" width="4.7109375" style="57" customWidth="1"/>
    <col min="10501" max="10501" width="2.5703125" style="57" customWidth="1"/>
    <col min="10502" max="10502" width="4.7109375" style="57" customWidth="1"/>
    <col min="10503" max="10503" width="1" style="57" customWidth="1"/>
    <col min="10504" max="10504" width="4.7109375" style="57" customWidth="1"/>
    <col min="10505" max="10505" width="2.5703125" style="57" customWidth="1"/>
    <col min="10506" max="10506" width="4.7109375" style="57" customWidth="1"/>
    <col min="10507" max="10507" width="1.140625" style="57" customWidth="1"/>
    <col min="10508" max="10508" width="4.7109375" style="57" customWidth="1"/>
    <col min="10509" max="10509" width="2.5703125" style="57" customWidth="1"/>
    <col min="10510" max="10510" width="4.7109375" style="57" customWidth="1"/>
    <col min="10511" max="10511" width="1.140625" style="57" customWidth="1"/>
    <col min="10512" max="10512" width="4.7109375" style="57" customWidth="1"/>
    <col min="10513" max="10513" width="2.5703125" style="57" customWidth="1"/>
    <col min="10514" max="10514" width="4.7109375" style="57" customWidth="1"/>
    <col min="10515" max="10515" width="1" style="57" customWidth="1"/>
    <col min="10516" max="10516" width="4.7109375" style="57" customWidth="1"/>
    <col min="10517" max="10517" width="2.5703125" style="57" customWidth="1"/>
    <col min="10518" max="10518" width="4.7109375" style="57" customWidth="1"/>
    <col min="10519" max="10519" width="1" style="57" customWidth="1"/>
    <col min="10520" max="10520" width="4.7109375" style="57" customWidth="1"/>
    <col min="10521" max="10521" width="2.5703125" style="57" customWidth="1"/>
    <col min="10522" max="10522" width="4.7109375" style="57" customWidth="1"/>
    <col min="10523" max="10523" width="1" style="57" customWidth="1"/>
    <col min="10524" max="10524" width="4.5703125" style="57" customWidth="1"/>
    <col min="10525" max="10525" width="2.5703125" style="57" customWidth="1"/>
    <col min="10526" max="10526" width="4.85546875" style="57" customWidth="1"/>
    <col min="10527" max="10742" width="9.140625" style="57"/>
    <col min="10743" max="10743" width="1.42578125" style="57" customWidth="1"/>
    <col min="10744" max="10744" width="11.5703125" style="57" customWidth="1"/>
    <col min="10745" max="10747" width="0" style="57" hidden="1" customWidth="1"/>
    <col min="10748" max="10748" width="4.7109375" style="57" customWidth="1"/>
    <col min="10749" max="10749" width="2.5703125" style="57" customWidth="1"/>
    <col min="10750" max="10750" width="4.7109375" style="57" customWidth="1"/>
    <col min="10751" max="10751" width="1" style="57" customWidth="1"/>
    <col min="10752" max="10752" width="4.7109375" style="57" customWidth="1"/>
    <col min="10753" max="10753" width="2.5703125" style="57" customWidth="1"/>
    <col min="10754" max="10754" width="4.7109375" style="57" customWidth="1"/>
    <col min="10755" max="10755" width="1" style="57" customWidth="1"/>
    <col min="10756" max="10756" width="4.7109375" style="57" customWidth="1"/>
    <col min="10757" max="10757" width="2.5703125" style="57" customWidth="1"/>
    <col min="10758" max="10758" width="4.7109375" style="57" customWidth="1"/>
    <col min="10759" max="10759" width="1" style="57" customWidth="1"/>
    <col min="10760" max="10760" width="4.7109375" style="57" customWidth="1"/>
    <col min="10761" max="10761" width="2.5703125" style="57" customWidth="1"/>
    <col min="10762" max="10762" width="4.7109375" style="57" customWidth="1"/>
    <col min="10763" max="10763" width="1.140625" style="57" customWidth="1"/>
    <col min="10764" max="10764" width="4.7109375" style="57" customWidth="1"/>
    <col min="10765" max="10765" width="2.5703125" style="57" customWidth="1"/>
    <col min="10766" max="10766" width="4.7109375" style="57" customWidth="1"/>
    <col min="10767" max="10767" width="1.140625" style="57" customWidth="1"/>
    <col min="10768" max="10768" width="4.7109375" style="57" customWidth="1"/>
    <col min="10769" max="10769" width="2.5703125" style="57" customWidth="1"/>
    <col min="10770" max="10770" width="4.7109375" style="57" customWidth="1"/>
    <col min="10771" max="10771" width="1" style="57" customWidth="1"/>
    <col min="10772" max="10772" width="4.7109375" style="57" customWidth="1"/>
    <col min="10773" max="10773" width="2.5703125" style="57" customWidth="1"/>
    <col min="10774" max="10774" width="4.7109375" style="57" customWidth="1"/>
    <col min="10775" max="10775" width="1" style="57" customWidth="1"/>
    <col min="10776" max="10776" width="4.7109375" style="57" customWidth="1"/>
    <col min="10777" max="10777" width="2.5703125" style="57" customWidth="1"/>
    <col min="10778" max="10778" width="4.7109375" style="57" customWidth="1"/>
    <col min="10779" max="10779" width="1" style="57" customWidth="1"/>
    <col min="10780" max="10780" width="4.5703125" style="57" customWidth="1"/>
    <col min="10781" max="10781" width="2.5703125" style="57" customWidth="1"/>
    <col min="10782" max="10782" width="4.85546875" style="57" customWidth="1"/>
    <col min="10783" max="10998" width="9.140625" style="57"/>
    <col min="10999" max="10999" width="1.42578125" style="57" customWidth="1"/>
    <col min="11000" max="11000" width="11.5703125" style="57" customWidth="1"/>
    <col min="11001" max="11003" width="0" style="57" hidden="1" customWidth="1"/>
    <col min="11004" max="11004" width="4.7109375" style="57" customWidth="1"/>
    <col min="11005" max="11005" width="2.5703125" style="57" customWidth="1"/>
    <col min="11006" max="11006" width="4.7109375" style="57" customWidth="1"/>
    <col min="11007" max="11007" width="1" style="57" customWidth="1"/>
    <col min="11008" max="11008" width="4.7109375" style="57" customWidth="1"/>
    <col min="11009" max="11009" width="2.5703125" style="57" customWidth="1"/>
    <col min="11010" max="11010" width="4.7109375" style="57" customWidth="1"/>
    <col min="11011" max="11011" width="1" style="57" customWidth="1"/>
    <col min="11012" max="11012" width="4.7109375" style="57" customWidth="1"/>
    <col min="11013" max="11013" width="2.5703125" style="57" customWidth="1"/>
    <col min="11014" max="11014" width="4.7109375" style="57" customWidth="1"/>
    <col min="11015" max="11015" width="1" style="57" customWidth="1"/>
    <col min="11016" max="11016" width="4.7109375" style="57" customWidth="1"/>
    <col min="11017" max="11017" width="2.5703125" style="57" customWidth="1"/>
    <col min="11018" max="11018" width="4.7109375" style="57" customWidth="1"/>
    <col min="11019" max="11019" width="1.140625" style="57" customWidth="1"/>
    <col min="11020" max="11020" width="4.7109375" style="57" customWidth="1"/>
    <col min="11021" max="11021" width="2.5703125" style="57" customWidth="1"/>
    <col min="11022" max="11022" width="4.7109375" style="57" customWidth="1"/>
    <col min="11023" max="11023" width="1.140625" style="57" customWidth="1"/>
    <col min="11024" max="11024" width="4.7109375" style="57" customWidth="1"/>
    <col min="11025" max="11025" width="2.5703125" style="57" customWidth="1"/>
    <col min="11026" max="11026" width="4.7109375" style="57" customWidth="1"/>
    <col min="11027" max="11027" width="1" style="57" customWidth="1"/>
    <col min="11028" max="11028" width="4.7109375" style="57" customWidth="1"/>
    <col min="11029" max="11029" width="2.5703125" style="57" customWidth="1"/>
    <col min="11030" max="11030" width="4.7109375" style="57" customWidth="1"/>
    <col min="11031" max="11031" width="1" style="57" customWidth="1"/>
    <col min="11032" max="11032" width="4.7109375" style="57" customWidth="1"/>
    <col min="11033" max="11033" width="2.5703125" style="57" customWidth="1"/>
    <col min="11034" max="11034" width="4.7109375" style="57" customWidth="1"/>
    <col min="11035" max="11035" width="1" style="57" customWidth="1"/>
    <col min="11036" max="11036" width="4.5703125" style="57" customWidth="1"/>
    <col min="11037" max="11037" width="2.5703125" style="57" customWidth="1"/>
    <col min="11038" max="11038" width="4.85546875" style="57" customWidth="1"/>
    <col min="11039" max="11254" width="9.140625" style="57"/>
    <col min="11255" max="11255" width="1.42578125" style="57" customWidth="1"/>
    <col min="11256" max="11256" width="11.5703125" style="57" customWidth="1"/>
    <col min="11257" max="11259" width="0" style="57" hidden="1" customWidth="1"/>
    <col min="11260" max="11260" width="4.7109375" style="57" customWidth="1"/>
    <col min="11261" max="11261" width="2.5703125" style="57" customWidth="1"/>
    <col min="11262" max="11262" width="4.7109375" style="57" customWidth="1"/>
    <col min="11263" max="11263" width="1" style="57" customWidth="1"/>
    <col min="11264" max="11264" width="4.7109375" style="57" customWidth="1"/>
    <col min="11265" max="11265" width="2.5703125" style="57" customWidth="1"/>
    <col min="11266" max="11266" width="4.7109375" style="57" customWidth="1"/>
    <col min="11267" max="11267" width="1" style="57" customWidth="1"/>
    <col min="11268" max="11268" width="4.7109375" style="57" customWidth="1"/>
    <col min="11269" max="11269" width="2.5703125" style="57" customWidth="1"/>
    <col min="11270" max="11270" width="4.7109375" style="57" customWidth="1"/>
    <col min="11271" max="11271" width="1" style="57" customWidth="1"/>
    <col min="11272" max="11272" width="4.7109375" style="57" customWidth="1"/>
    <col min="11273" max="11273" width="2.5703125" style="57" customWidth="1"/>
    <col min="11274" max="11274" width="4.7109375" style="57" customWidth="1"/>
    <col min="11275" max="11275" width="1.140625" style="57" customWidth="1"/>
    <col min="11276" max="11276" width="4.7109375" style="57" customWidth="1"/>
    <col min="11277" max="11277" width="2.5703125" style="57" customWidth="1"/>
    <col min="11278" max="11278" width="4.7109375" style="57" customWidth="1"/>
    <col min="11279" max="11279" width="1.140625" style="57" customWidth="1"/>
    <col min="11280" max="11280" width="4.7109375" style="57" customWidth="1"/>
    <col min="11281" max="11281" width="2.5703125" style="57" customWidth="1"/>
    <col min="11282" max="11282" width="4.7109375" style="57" customWidth="1"/>
    <col min="11283" max="11283" width="1" style="57" customWidth="1"/>
    <col min="11284" max="11284" width="4.7109375" style="57" customWidth="1"/>
    <col min="11285" max="11285" width="2.5703125" style="57" customWidth="1"/>
    <col min="11286" max="11286" width="4.7109375" style="57" customWidth="1"/>
    <col min="11287" max="11287" width="1" style="57" customWidth="1"/>
    <col min="11288" max="11288" width="4.7109375" style="57" customWidth="1"/>
    <col min="11289" max="11289" width="2.5703125" style="57" customWidth="1"/>
    <col min="11290" max="11290" width="4.7109375" style="57" customWidth="1"/>
    <col min="11291" max="11291" width="1" style="57" customWidth="1"/>
    <col min="11292" max="11292" width="4.5703125" style="57" customWidth="1"/>
    <col min="11293" max="11293" width="2.5703125" style="57" customWidth="1"/>
    <col min="11294" max="11294" width="4.85546875" style="57" customWidth="1"/>
    <col min="11295" max="11510" width="9.140625" style="57"/>
    <col min="11511" max="11511" width="1.42578125" style="57" customWidth="1"/>
    <col min="11512" max="11512" width="11.5703125" style="57" customWidth="1"/>
    <col min="11513" max="11515" width="0" style="57" hidden="1" customWidth="1"/>
    <col min="11516" max="11516" width="4.7109375" style="57" customWidth="1"/>
    <col min="11517" max="11517" width="2.5703125" style="57" customWidth="1"/>
    <col min="11518" max="11518" width="4.7109375" style="57" customWidth="1"/>
    <col min="11519" max="11519" width="1" style="57" customWidth="1"/>
    <col min="11520" max="11520" width="4.7109375" style="57" customWidth="1"/>
    <col min="11521" max="11521" width="2.5703125" style="57" customWidth="1"/>
    <col min="11522" max="11522" width="4.7109375" style="57" customWidth="1"/>
    <col min="11523" max="11523" width="1" style="57" customWidth="1"/>
    <col min="11524" max="11524" width="4.7109375" style="57" customWidth="1"/>
    <col min="11525" max="11525" width="2.5703125" style="57" customWidth="1"/>
    <col min="11526" max="11526" width="4.7109375" style="57" customWidth="1"/>
    <col min="11527" max="11527" width="1" style="57" customWidth="1"/>
    <col min="11528" max="11528" width="4.7109375" style="57" customWidth="1"/>
    <col min="11529" max="11529" width="2.5703125" style="57" customWidth="1"/>
    <col min="11530" max="11530" width="4.7109375" style="57" customWidth="1"/>
    <col min="11531" max="11531" width="1.140625" style="57" customWidth="1"/>
    <col min="11532" max="11532" width="4.7109375" style="57" customWidth="1"/>
    <col min="11533" max="11533" width="2.5703125" style="57" customWidth="1"/>
    <col min="11534" max="11534" width="4.7109375" style="57" customWidth="1"/>
    <col min="11535" max="11535" width="1.140625" style="57" customWidth="1"/>
    <col min="11536" max="11536" width="4.7109375" style="57" customWidth="1"/>
    <col min="11537" max="11537" width="2.5703125" style="57" customWidth="1"/>
    <col min="11538" max="11538" width="4.7109375" style="57" customWidth="1"/>
    <col min="11539" max="11539" width="1" style="57" customWidth="1"/>
    <col min="11540" max="11540" width="4.7109375" style="57" customWidth="1"/>
    <col min="11541" max="11541" width="2.5703125" style="57" customWidth="1"/>
    <col min="11542" max="11542" width="4.7109375" style="57" customWidth="1"/>
    <col min="11543" max="11543" width="1" style="57" customWidth="1"/>
    <col min="11544" max="11544" width="4.7109375" style="57" customWidth="1"/>
    <col min="11545" max="11545" width="2.5703125" style="57" customWidth="1"/>
    <col min="11546" max="11546" width="4.7109375" style="57" customWidth="1"/>
    <col min="11547" max="11547" width="1" style="57" customWidth="1"/>
    <col min="11548" max="11548" width="4.5703125" style="57" customWidth="1"/>
    <col min="11549" max="11549" width="2.5703125" style="57" customWidth="1"/>
    <col min="11550" max="11550" width="4.85546875" style="57" customWidth="1"/>
    <col min="11551" max="11766" width="9.140625" style="57"/>
    <col min="11767" max="11767" width="1.42578125" style="57" customWidth="1"/>
    <col min="11768" max="11768" width="11.5703125" style="57" customWidth="1"/>
    <col min="11769" max="11771" width="0" style="57" hidden="1" customWidth="1"/>
    <col min="11772" max="11772" width="4.7109375" style="57" customWidth="1"/>
    <col min="11773" max="11773" width="2.5703125" style="57" customWidth="1"/>
    <col min="11774" max="11774" width="4.7109375" style="57" customWidth="1"/>
    <col min="11775" max="11775" width="1" style="57" customWidth="1"/>
    <col min="11776" max="11776" width="4.7109375" style="57" customWidth="1"/>
    <col min="11777" max="11777" width="2.5703125" style="57" customWidth="1"/>
    <col min="11778" max="11778" width="4.7109375" style="57" customWidth="1"/>
    <col min="11779" max="11779" width="1" style="57" customWidth="1"/>
    <col min="11780" max="11780" width="4.7109375" style="57" customWidth="1"/>
    <col min="11781" max="11781" width="2.5703125" style="57" customWidth="1"/>
    <col min="11782" max="11782" width="4.7109375" style="57" customWidth="1"/>
    <col min="11783" max="11783" width="1" style="57" customWidth="1"/>
    <col min="11784" max="11784" width="4.7109375" style="57" customWidth="1"/>
    <col min="11785" max="11785" width="2.5703125" style="57" customWidth="1"/>
    <col min="11786" max="11786" width="4.7109375" style="57" customWidth="1"/>
    <col min="11787" max="11787" width="1.140625" style="57" customWidth="1"/>
    <col min="11788" max="11788" width="4.7109375" style="57" customWidth="1"/>
    <col min="11789" max="11789" width="2.5703125" style="57" customWidth="1"/>
    <col min="11790" max="11790" width="4.7109375" style="57" customWidth="1"/>
    <col min="11791" max="11791" width="1.140625" style="57" customWidth="1"/>
    <col min="11792" max="11792" width="4.7109375" style="57" customWidth="1"/>
    <col min="11793" max="11793" width="2.5703125" style="57" customWidth="1"/>
    <col min="11794" max="11794" width="4.7109375" style="57" customWidth="1"/>
    <col min="11795" max="11795" width="1" style="57" customWidth="1"/>
    <col min="11796" max="11796" width="4.7109375" style="57" customWidth="1"/>
    <col min="11797" max="11797" width="2.5703125" style="57" customWidth="1"/>
    <col min="11798" max="11798" width="4.7109375" style="57" customWidth="1"/>
    <col min="11799" max="11799" width="1" style="57" customWidth="1"/>
    <col min="11800" max="11800" width="4.7109375" style="57" customWidth="1"/>
    <col min="11801" max="11801" width="2.5703125" style="57" customWidth="1"/>
    <col min="11802" max="11802" width="4.7109375" style="57" customWidth="1"/>
    <col min="11803" max="11803" width="1" style="57" customWidth="1"/>
    <col min="11804" max="11804" width="4.5703125" style="57" customWidth="1"/>
    <col min="11805" max="11805" width="2.5703125" style="57" customWidth="1"/>
    <col min="11806" max="11806" width="4.85546875" style="57" customWidth="1"/>
    <col min="11807" max="12022" width="9.140625" style="57"/>
    <col min="12023" max="12023" width="1.42578125" style="57" customWidth="1"/>
    <col min="12024" max="12024" width="11.5703125" style="57" customWidth="1"/>
    <col min="12025" max="12027" width="0" style="57" hidden="1" customWidth="1"/>
    <col min="12028" max="12028" width="4.7109375" style="57" customWidth="1"/>
    <col min="12029" max="12029" width="2.5703125" style="57" customWidth="1"/>
    <col min="12030" max="12030" width="4.7109375" style="57" customWidth="1"/>
    <col min="12031" max="12031" width="1" style="57" customWidth="1"/>
    <col min="12032" max="12032" width="4.7109375" style="57" customWidth="1"/>
    <col min="12033" max="12033" width="2.5703125" style="57" customWidth="1"/>
    <col min="12034" max="12034" width="4.7109375" style="57" customWidth="1"/>
    <col min="12035" max="12035" width="1" style="57" customWidth="1"/>
    <col min="12036" max="12036" width="4.7109375" style="57" customWidth="1"/>
    <col min="12037" max="12037" width="2.5703125" style="57" customWidth="1"/>
    <col min="12038" max="12038" width="4.7109375" style="57" customWidth="1"/>
    <col min="12039" max="12039" width="1" style="57" customWidth="1"/>
    <col min="12040" max="12040" width="4.7109375" style="57" customWidth="1"/>
    <col min="12041" max="12041" width="2.5703125" style="57" customWidth="1"/>
    <col min="12042" max="12042" width="4.7109375" style="57" customWidth="1"/>
    <col min="12043" max="12043" width="1.140625" style="57" customWidth="1"/>
    <col min="12044" max="12044" width="4.7109375" style="57" customWidth="1"/>
    <col min="12045" max="12045" width="2.5703125" style="57" customWidth="1"/>
    <col min="12046" max="12046" width="4.7109375" style="57" customWidth="1"/>
    <col min="12047" max="12047" width="1.140625" style="57" customWidth="1"/>
    <col min="12048" max="12048" width="4.7109375" style="57" customWidth="1"/>
    <col min="12049" max="12049" width="2.5703125" style="57" customWidth="1"/>
    <col min="12050" max="12050" width="4.7109375" style="57" customWidth="1"/>
    <col min="12051" max="12051" width="1" style="57" customWidth="1"/>
    <col min="12052" max="12052" width="4.7109375" style="57" customWidth="1"/>
    <col min="12053" max="12053" width="2.5703125" style="57" customWidth="1"/>
    <col min="12054" max="12054" width="4.7109375" style="57" customWidth="1"/>
    <col min="12055" max="12055" width="1" style="57" customWidth="1"/>
    <col min="12056" max="12056" width="4.7109375" style="57" customWidth="1"/>
    <col min="12057" max="12057" width="2.5703125" style="57" customWidth="1"/>
    <col min="12058" max="12058" width="4.7109375" style="57" customWidth="1"/>
    <col min="12059" max="12059" width="1" style="57" customWidth="1"/>
    <col min="12060" max="12060" width="4.5703125" style="57" customWidth="1"/>
    <col min="12061" max="12061" width="2.5703125" style="57" customWidth="1"/>
    <col min="12062" max="12062" width="4.85546875" style="57" customWidth="1"/>
    <col min="12063" max="12278" width="9.140625" style="57"/>
    <col min="12279" max="12279" width="1.42578125" style="57" customWidth="1"/>
    <col min="12280" max="12280" width="11.5703125" style="57" customWidth="1"/>
    <col min="12281" max="12283" width="0" style="57" hidden="1" customWidth="1"/>
    <col min="12284" max="12284" width="4.7109375" style="57" customWidth="1"/>
    <col min="12285" max="12285" width="2.5703125" style="57" customWidth="1"/>
    <col min="12286" max="12286" width="4.7109375" style="57" customWidth="1"/>
    <col min="12287" max="12287" width="1" style="57" customWidth="1"/>
    <col min="12288" max="12288" width="4.7109375" style="57" customWidth="1"/>
    <col min="12289" max="12289" width="2.5703125" style="57" customWidth="1"/>
    <col min="12290" max="12290" width="4.7109375" style="57" customWidth="1"/>
    <col min="12291" max="12291" width="1" style="57" customWidth="1"/>
    <col min="12292" max="12292" width="4.7109375" style="57" customWidth="1"/>
    <col min="12293" max="12293" width="2.5703125" style="57" customWidth="1"/>
    <col min="12294" max="12294" width="4.7109375" style="57" customWidth="1"/>
    <col min="12295" max="12295" width="1" style="57" customWidth="1"/>
    <col min="12296" max="12296" width="4.7109375" style="57" customWidth="1"/>
    <col min="12297" max="12297" width="2.5703125" style="57" customWidth="1"/>
    <col min="12298" max="12298" width="4.7109375" style="57" customWidth="1"/>
    <col min="12299" max="12299" width="1.140625" style="57" customWidth="1"/>
    <col min="12300" max="12300" width="4.7109375" style="57" customWidth="1"/>
    <col min="12301" max="12301" width="2.5703125" style="57" customWidth="1"/>
    <col min="12302" max="12302" width="4.7109375" style="57" customWidth="1"/>
    <col min="12303" max="12303" width="1.140625" style="57" customWidth="1"/>
    <col min="12304" max="12304" width="4.7109375" style="57" customWidth="1"/>
    <col min="12305" max="12305" width="2.5703125" style="57" customWidth="1"/>
    <col min="12306" max="12306" width="4.7109375" style="57" customWidth="1"/>
    <col min="12307" max="12307" width="1" style="57" customWidth="1"/>
    <col min="12308" max="12308" width="4.7109375" style="57" customWidth="1"/>
    <col min="12309" max="12309" width="2.5703125" style="57" customWidth="1"/>
    <col min="12310" max="12310" width="4.7109375" style="57" customWidth="1"/>
    <col min="12311" max="12311" width="1" style="57" customWidth="1"/>
    <col min="12312" max="12312" width="4.7109375" style="57" customWidth="1"/>
    <col min="12313" max="12313" width="2.5703125" style="57" customWidth="1"/>
    <col min="12314" max="12314" width="4.7109375" style="57" customWidth="1"/>
    <col min="12315" max="12315" width="1" style="57" customWidth="1"/>
    <col min="12316" max="12316" width="4.5703125" style="57" customWidth="1"/>
    <col min="12317" max="12317" width="2.5703125" style="57" customWidth="1"/>
    <col min="12318" max="12318" width="4.85546875" style="57" customWidth="1"/>
    <col min="12319" max="12534" width="9.140625" style="57"/>
    <col min="12535" max="12535" width="1.42578125" style="57" customWidth="1"/>
    <col min="12536" max="12536" width="11.5703125" style="57" customWidth="1"/>
    <col min="12537" max="12539" width="0" style="57" hidden="1" customWidth="1"/>
    <col min="12540" max="12540" width="4.7109375" style="57" customWidth="1"/>
    <col min="12541" max="12541" width="2.5703125" style="57" customWidth="1"/>
    <col min="12542" max="12542" width="4.7109375" style="57" customWidth="1"/>
    <col min="12543" max="12543" width="1" style="57" customWidth="1"/>
    <col min="12544" max="12544" width="4.7109375" style="57" customWidth="1"/>
    <col min="12545" max="12545" width="2.5703125" style="57" customWidth="1"/>
    <col min="12546" max="12546" width="4.7109375" style="57" customWidth="1"/>
    <col min="12547" max="12547" width="1" style="57" customWidth="1"/>
    <col min="12548" max="12548" width="4.7109375" style="57" customWidth="1"/>
    <col min="12549" max="12549" width="2.5703125" style="57" customWidth="1"/>
    <col min="12550" max="12550" width="4.7109375" style="57" customWidth="1"/>
    <col min="12551" max="12551" width="1" style="57" customWidth="1"/>
    <col min="12552" max="12552" width="4.7109375" style="57" customWidth="1"/>
    <col min="12553" max="12553" width="2.5703125" style="57" customWidth="1"/>
    <col min="12554" max="12554" width="4.7109375" style="57" customWidth="1"/>
    <col min="12555" max="12555" width="1.140625" style="57" customWidth="1"/>
    <col min="12556" max="12556" width="4.7109375" style="57" customWidth="1"/>
    <col min="12557" max="12557" width="2.5703125" style="57" customWidth="1"/>
    <col min="12558" max="12558" width="4.7109375" style="57" customWidth="1"/>
    <col min="12559" max="12559" width="1.140625" style="57" customWidth="1"/>
    <col min="12560" max="12560" width="4.7109375" style="57" customWidth="1"/>
    <col min="12561" max="12561" width="2.5703125" style="57" customWidth="1"/>
    <col min="12562" max="12562" width="4.7109375" style="57" customWidth="1"/>
    <col min="12563" max="12563" width="1" style="57" customWidth="1"/>
    <col min="12564" max="12564" width="4.7109375" style="57" customWidth="1"/>
    <col min="12565" max="12565" width="2.5703125" style="57" customWidth="1"/>
    <col min="12566" max="12566" width="4.7109375" style="57" customWidth="1"/>
    <col min="12567" max="12567" width="1" style="57" customWidth="1"/>
    <col min="12568" max="12568" width="4.7109375" style="57" customWidth="1"/>
    <col min="12569" max="12569" width="2.5703125" style="57" customWidth="1"/>
    <col min="12570" max="12570" width="4.7109375" style="57" customWidth="1"/>
    <col min="12571" max="12571" width="1" style="57" customWidth="1"/>
    <col min="12572" max="12572" width="4.5703125" style="57" customWidth="1"/>
    <col min="12573" max="12573" width="2.5703125" style="57" customWidth="1"/>
    <col min="12574" max="12574" width="4.85546875" style="57" customWidth="1"/>
    <col min="12575" max="12790" width="9.140625" style="57"/>
    <col min="12791" max="12791" width="1.42578125" style="57" customWidth="1"/>
    <col min="12792" max="12792" width="11.5703125" style="57" customWidth="1"/>
    <col min="12793" max="12795" width="0" style="57" hidden="1" customWidth="1"/>
    <col min="12796" max="12796" width="4.7109375" style="57" customWidth="1"/>
    <col min="12797" max="12797" width="2.5703125" style="57" customWidth="1"/>
    <col min="12798" max="12798" width="4.7109375" style="57" customWidth="1"/>
    <col min="12799" max="12799" width="1" style="57" customWidth="1"/>
    <col min="12800" max="12800" width="4.7109375" style="57" customWidth="1"/>
    <col min="12801" max="12801" width="2.5703125" style="57" customWidth="1"/>
    <col min="12802" max="12802" width="4.7109375" style="57" customWidth="1"/>
    <col min="12803" max="12803" width="1" style="57" customWidth="1"/>
    <col min="12804" max="12804" width="4.7109375" style="57" customWidth="1"/>
    <col min="12805" max="12805" width="2.5703125" style="57" customWidth="1"/>
    <col min="12806" max="12806" width="4.7109375" style="57" customWidth="1"/>
    <col min="12807" max="12807" width="1" style="57" customWidth="1"/>
    <col min="12808" max="12808" width="4.7109375" style="57" customWidth="1"/>
    <col min="12809" max="12809" width="2.5703125" style="57" customWidth="1"/>
    <col min="12810" max="12810" width="4.7109375" style="57" customWidth="1"/>
    <col min="12811" max="12811" width="1.140625" style="57" customWidth="1"/>
    <col min="12812" max="12812" width="4.7109375" style="57" customWidth="1"/>
    <col min="12813" max="12813" width="2.5703125" style="57" customWidth="1"/>
    <col min="12814" max="12814" width="4.7109375" style="57" customWidth="1"/>
    <col min="12815" max="12815" width="1.140625" style="57" customWidth="1"/>
    <col min="12816" max="12816" width="4.7109375" style="57" customWidth="1"/>
    <col min="12817" max="12817" width="2.5703125" style="57" customWidth="1"/>
    <col min="12818" max="12818" width="4.7109375" style="57" customWidth="1"/>
    <col min="12819" max="12819" width="1" style="57" customWidth="1"/>
    <col min="12820" max="12820" width="4.7109375" style="57" customWidth="1"/>
    <col min="12821" max="12821" width="2.5703125" style="57" customWidth="1"/>
    <col min="12822" max="12822" width="4.7109375" style="57" customWidth="1"/>
    <col min="12823" max="12823" width="1" style="57" customWidth="1"/>
    <col min="12824" max="12824" width="4.7109375" style="57" customWidth="1"/>
    <col min="12825" max="12825" width="2.5703125" style="57" customWidth="1"/>
    <col min="12826" max="12826" width="4.7109375" style="57" customWidth="1"/>
    <col min="12827" max="12827" width="1" style="57" customWidth="1"/>
    <col min="12828" max="12828" width="4.5703125" style="57" customWidth="1"/>
    <col min="12829" max="12829" width="2.5703125" style="57" customWidth="1"/>
    <col min="12830" max="12830" width="4.85546875" style="57" customWidth="1"/>
    <col min="12831" max="13046" width="9.140625" style="57"/>
    <col min="13047" max="13047" width="1.42578125" style="57" customWidth="1"/>
    <col min="13048" max="13048" width="11.5703125" style="57" customWidth="1"/>
    <col min="13049" max="13051" width="0" style="57" hidden="1" customWidth="1"/>
    <col min="13052" max="13052" width="4.7109375" style="57" customWidth="1"/>
    <col min="13053" max="13053" width="2.5703125" style="57" customWidth="1"/>
    <col min="13054" max="13054" width="4.7109375" style="57" customWidth="1"/>
    <col min="13055" max="13055" width="1" style="57" customWidth="1"/>
    <col min="13056" max="13056" width="4.7109375" style="57" customWidth="1"/>
    <col min="13057" max="13057" width="2.5703125" style="57" customWidth="1"/>
    <col min="13058" max="13058" width="4.7109375" style="57" customWidth="1"/>
    <col min="13059" max="13059" width="1" style="57" customWidth="1"/>
    <col min="13060" max="13060" width="4.7109375" style="57" customWidth="1"/>
    <col min="13061" max="13061" width="2.5703125" style="57" customWidth="1"/>
    <col min="13062" max="13062" width="4.7109375" style="57" customWidth="1"/>
    <col min="13063" max="13063" width="1" style="57" customWidth="1"/>
    <col min="13064" max="13064" width="4.7109375" style="57" customWidth="1"/>
    <col min="13065" max="13065" width="2.5703125" style="57" customWidth="1"/>
    <col min="13066" max="13066" width="4.7109375" style="57" customWidth="1"/>
    <col min="13067" max="13067" width="1.140625" style="57" customWidth="1"/>
    <col min="13068" max="13068" width="4.7109375" style="57" customWidth="1"/>
    <col min="13069" max="13069" width="2.5703125" style="57" customWidth="1"/>
    <col min="13070" max="13070" width="4.7109375" style="57" customWidth="1"/>
    <col min="13071" max="13071" width="1.140625" style="57" customWidth="1"/>
    <col min="13072" max="13072" width="4.7109375" style="57" customWidth="1"/>
    <col min="13073" max="13073" width="2.5703125" style="57" customWidth="1"/>
    <col min="13074" max="13074" width="4.7109375" style="57" customWidth="1"/>
    <col min="13075" max="13075" width="1" style="57" customWidth="1"/>
    <col min="13076" max="13076" width="4.7109375" style="57" customWidth="1"/>
    <col min="13077" max="13077" width="2.5703125" style="57" customWidth="1"/>
    <col min="13078" max="13078" width="4.7109375" style="57" customWidth="1"/>
    <col min="13079" max="13079" width="1" style="57" customWidth="1"/>
    <col min="13080" max="13080" width="4.7109375" style="57" customWidth="1"/>
    <col min="13081" max="13081" width="2.5703125" style="57" customWidth="1"/>
    <col min="13082" max="13082" width="4.7109375" style="57" customWidth="1"/>
    <col min="13083" max="13083" width="1" style="57" customWidth="1"/>
    <col min="13084" max="13084" width="4.5703125" style="57" customWidth="1"/>
    <col min="13085" max="13085" width="2.5703125" style="57" customWidth="1"/>
    <col min="13086" max="13086" width="4.85546875" style="57" customWidth="1"/>
    <col min="13087" max="13302" width="9.140625" style="57"/>
    <col min="13303" max="13303" width="1.42578125" style="57" customWidth="1"/>
    <col min="13304" max="13304" width="11.5703125" style="57" customWidth="1"/>
    <col min="13305" max="13307" width="0" style="57" hidden="1" customWidth="1"/>
    <col min="13308" max="13308" width="4.7109375" style="57" customWidth="1"/>
    <col min="13309" max="13309" width="2.5703125" style="57" customWidth="1"/>
    <col min="13310" max="13310" width="4.7109375" style="57" customWidth="1"/>
    <col min="13311" max="13311" width="1" style="57" customWidth="1"/>
    <col min="13312" max="13312" width="4.7109375" style="57" customWidth="1"/>
    <col min="13313" max="13313" width="2.5703125" style="57" customWidth="1"/>
    <col min="13314" max="13314" width="4.7109375" style="57" customWidth="1"/>
    <col min="13315" max="13315" width="1" style="57" customWidth="1"/>
    <col min="13316" max="13316" width="4.7109375" style="57" customWidth="1"/>
    <col min="13317" max="13317" width="2.5703125" style="57" customWidth="1"/>
    <col min="13318" max="13318" width="4.7109375" style="57" customWidth="1"/>
    <col min="13319" max="13319" width="1" style="57" customWidth="1"/>
    <col min="13320" max="13320" width="4.7109375" style="57" customWidth="1"/>
    <col min="13321" max="13321" width="2.5703125" style="57" customWidth="1"/>
    <col min="13322" max="13322" width="4.7109375" style="57" customWidth="1"/>
    <col min="13323" max="13323" width="1.140625" style="57" customWidth="1"/>
    <col min="13324" max="13324" width="4.7109375" style="57" customWidth="1"/>
    <col min="13325" max="13325" width="2.5703125" style="57" customWidth="1"/>
    <col min="13326" max="13326" width="4.7109375" style="57" customWidth="1"/>
    <col min="13327" max="13327" width="1.140625" style="57" customWidth="1"/>
    <col min="13328" max="13328" width="4.7109375" style="57" customWidth="1"/>
    <col min="13329" max="13329" width="2.5703125" style="57" customWidth="1"/>
    <col min="13330" max="13330" width="4.7109375" style="57" customWidth="1"/>
    <col min="13331" max="13331" width="1" style="57" customWidth="1"/>
    <col min="13332" max="13332" width="4.7109375" style="57" customWidth="1"/>
    <col min="13333" max="13333" width="2.5703125" style="57" customWidth="1"/>
    <col min="13334" max="13334" width="4.7109375" style="57" customWidth="1"/>
    <col min="13335" max="13335" width="1" style="57" customWidth="1"/>
    <col min="13336" max="13336" width="4.7109375" style="57" customWidth="1"/>
    <col min="13337" max="13337" width="2.5703125" style="57" customWidth="1"/>
    <col min="13338" max="13338" width="4.7109375" style="57" customWidth="1"/>
    <col min="13339" max="13339" width="1" style="57" customWidth="1"/>
    <col min="13340" max="13340" width="4.5703125" style="57" customWidth="1"/>
    <col min="13341" max="13341" width="2.5703125" style="57" customWidth="1"/>
    <col min="13342" max="13342" width="4.85546875" style="57" customWidth="1"/>
    <col min="13343" max="13558" width="9.140625" style="57"/>
    <col min="13559" max="13559" width="1.42578125" style="57" customWidth="1"/>
    <col min="13560" max="13560" width="11.5703125" style="57" customWidth="1"/>
    <col min="13561" max="13563" width="0" style="57" hidden="1" customWidth="1"/>
    <col min="13564" max="13564" width="4.7109375" style="57" customWidth="1"/>
    <col min="13565" max="13565" width="2.5703125" style="57" customWidth="1"/>
    <col min="13566" max="13566" width="4.7109375" style="57" customWidth="1"/>
    <col min="13567" max="13567" width="1" style="57" customWidth="1"/>
    <col min="13568" max="13568" width="4.7109375" style="57" customWidth="1"/>
    <col min="13569" max="13569" width="2.5703125" style="57" customWidth="1"/>
    <col min="13570" max="13570" width="4.7109375" style="57" customWidth="1"/>
    <col min="13571" max="13571" width="1" style="57" customWidth="1"/>
    <col min="13572" max="13572" width="4.7109375" style="57" customWidth="1"/>
    <col min="13573" max="13573" width="2.5703125" style="57" customWidth="1"/>
    <col min="13574" max="13574" width="4.7109375" style="57" customWidth="1"/>
    <col min="13575" max="13575" width="1" style="57" customWidth="1"/>
    <col min="13576" max="13576" width="4.7109375" style="57" customWidth="1"/>
    <col min="13577" max="13577" width="2.5703125" style="57" customWidth="1"/>
    <col min="13578" max="13578" width="4.7109375" style="57" customWidth="1"/>
    <col min="13579" max="13579" width="1.140625" style="57" customWidth="1"/>
    <col min="13580" max="13580" width="4.7109375" style="57" customWidth="1"/>
    <col min="13581" max="13581" width="2.5703125" style="57" customWidth="1"/>
    <col min="13582" max="13582" width="4.7109375" style="57" customWidth="1"/>
    <col min="13583" max="13583" width="1.140625" style="57" customWidth="1"/>
    <col min="13584" max="13584" width="4.7109375" style="57" customWidth="1"/>
    <col min="13585" max="13585" width="2.5703125" style="57" customWidth="1"/>
    <col min="13586" max="13586" width="4.7109375" style="57" customWidth="1"/>
    <col min="13587" max="13587" width="1" style="57" customWidth="1"/>
    <col min="13588" max="13588" width="4.7109375" style="57" customWidth="1"/>
    <col min="13589" max="13589" width="2.5703125" style="57" customWidth="1"/>
    <col min="13590" max="13590" width="4.7109375" style="57" customWidth="1"/>
    <col min="13591" max="13591" width="1" style="57" customWidth="1"/>
    <col min="13592" max="13592" width="4.7109375" style="57" customWidth="1"/>
    <col min="13593" max="13593" width="2.5703125" style="57" customWidth="1"/>
    <col min="13594" max="13594" width="4.7109375" style="57" customWidth="1"/>
    <col min="13595" max="13595" width="1" style="57" customWidth="1"/>
    <col min="13596" max="13596" width="4.5703125" style="57" customWidth="1"/>
    <col min="13597" max="13597" width="2.5703125" style="57" customWidth="1"/>
    <col min="13598" max="13598" width="4.85546875" style="57" customWidth="1"/>
    <col min="13599" max="13814" width="9.140625" style="57"/>
    <col min="13815" max="13815" width="1.42578125" style="57" customWidth="1"/>
    <col min="13816" max="13816" width="11.5703125" style="57" customWidth="1"/>
    <col min="13817" max="13819" width="0" style="57" hidden="1" customWidth="1"/>
    <col min="13820" max="13820" width="4.7109375" style="57" customWidth="1"/>
    <col min="13821" max="13821" width="2.5703125" style="57" customWidth="1"/>
    <col min="13822" max="13822" width="4.7109375" style="57" customWidth="1"/>
    <col min="13823" max="13823" width="1" style="57" customWidth="1"/>
    <col min="13824" max="13824" width="4.7109375" style="57" customWidth="1"/>
    <col min="13825" max="13825" width="2.5703125" style="57" customWidth="1"/>
    <col min="13826" max="13826" width="4.7109375" style="57" customWidth="1"/>
    <col min="13827" max="13827" width="1" style="57" customWidth="1"/>
    <col min="13828" max="13828" width="4.7109375" style="57" customWidth="1"/>
    <col min="13829" max="13829" width="2.5703125" style="57" customWidth="1"/>
    <col min="13830" max="13830" width="4.7109375" style="57" customWidth="1"/>
    <col min="13831" max="13831" width="1" style="57" customWidth="1"/>
    <col min="13832" max="13832" width="4.7109375" style="57" customWidth="1"/>
    <col min="13833" max="13833" width="2.5703125" style="57" customWidth="1"/>
    <col min="13834" max="13834" width="4.7109375" style="57" customWidth="1"/>
    <col min="13835" max="13835" width="1.140625" style="57" customWidth="1"/>
    <col min="13836" max="13836" width="4.7109375" style="57" customWidth="1"/>
    <col min="13837" max="13837" width="2.5703125" style="57" customWidth="1"/>
    <col min="13838" max="13838" width="4.7109375" style="57" customWidth="1"/>
    <col min="13839" max="13839" width="1.140625" style="57" customWidth="1"/>
    <col min="13840" max="13840" width="4.7109375" style="57" customWidth="1"/>
    <col min="13841" max="13841" width="2.5703125" style="57" customWidth="1"/>
    <col min="13842" max="13842" width="4.7109375" style="57" customWidth="1"/>
    <col min="13843" max="13843" width="1" style="57" customWidth="1"/>
    <col min="13844" max="13844" width="4.7109375" style="57" customWidth="1"/>
    <col min="13845" max="13845" width="2.5703125" style="57" customWidth="1"/>
    <col min="13846" max="13846" width="4.7109375" style="57" customWidth="1"/>
    <col min="13847" max="13847" width="1" style="57" customWidth="1"/>
    <col min="13848" max="13848" width="4.7109375" style="57" customWidth="1"/>
    <col min="13849" max="13849" width="2.5703125" style="57" customWidth="1"/>
    <col min="13850" max="13850" width="4.7109375" style="57" customWidth="1"/>
    <col min="13851" max="13851" width="1" style="57" customWidth="1"/>
    <col min="13852" max="13852" width="4.5703125" style="57" customWidth="1"/>
    <col min="13853" max="13853" width="2.5703125" style="57" customWidth="1"/>
    <col min="13854" max="13854" width="4.85546875" style="57" customWidth="1"/>
    <col min="13855" max="14070" width="9.140625" style="57"/>
    <col min="14071" max="14071" width="1.42578125" style="57" customWidth="1"/>
    <col min="14072" max="14072" width="11.5703125" style="57" customWidth="1"/>
    <col min="14073" max="14075" width="0" style="57" hidden="1" customWidth="1"/>
    <col min="14076" max="14076" width="4.7109375" style="57" customWidth="1"/>
    <col min="14077" max="14077" width="2.5703125" style="57" customWidth="1"/>
    <col min="14078" max="14078" width="4.7109375" style="57" customWidth="1"/>
    <col min="14079" max="14079" width="1" style="57" customWidth="1"/>
    <col min="14080" max="14080" width="4.7109375" style="57" customWidth="1"/>
    <col min="14081" max="14081" width="2.5703125" style="57" customWidth="1"/>
    <col min="14082" max="14082" width="4.7109375" style="57" customWidth="1"/>
    <col min="14083" max="14083" width="1" style="57" customWidth="1"/>
    <col min="14084" max="14084" width="4.7109375" style="57" customWidth="1"/>
    <col min="14085" max="14085" width="2.5703125" style="57" customWidth="1"/>
    <col min="14086" max="14086" width="4.7109375" style="57" customWidth="1"/>
    <col min="14087" max="14087" width="1" style="57" customWidth="1"/>
    <col min="14088" max="14088" width="4.7109375" style="57" customWidth="1"/>
    <col min="14089" max="14089" width="2.5703125" style="57" customWidth="1"/>
    <col min="14090" max="14090" width="4.7109375" style="57" customWidth="1"/>
    <col min="14091" max="14091" width="1.140625" style="57" customWidth="1"/>
    <col min="14092" max="14092" width="4.7109375" style="57" customWidth="1"/>
    <col min="14093" max="14093" width="2.5703125" style="57" customWidth="1"/>
    <col min="14094" max="14094" width="4.7109375" style="57" customWidth="1"/>
    <col min="14095" max="14095" width="1.140625" style="57" customWidth="1"/>
    <col min="14096" max="14096" width="4.7109375" style="57" customWidth="1"/>
    <col min="14097" max="14097" width="2.5703125" style="57" customWidth="1"/>
    <col min="14098" max="14098" width="4.7109375" style="57" customWidth="1"/>
    <col min="14099" max="14099" width="1" style="57" customWidth="1"/>
    <col min="14100" max="14100" width="4.7109375" style="57" customWidth="1"/>
    <col min="14101" max="14101" width="2.5703125" style="57" customWidth="1"/>
    <col min="14102" max="14102" width="4.7109375" style="57" customWidth="1"/>
    <col min="14103" max="14103" width="1" style="57" customWidth="1"/>
    <col min="14104" max="14104" width="4.7109375" style="57" customWidth="1"/>
    <col min="14105" max="14105" width="2.5703125" style="57" customWidth="1"/>
    <col min="14106" max="14106" width="4.7109375" style="57" customWidth="1"/>
    <col min="14107" max="14107" width="1" style="57" customWidth="1"/>
    <col min="14108" max="14108" width="4.5703125" style="57" customWidth="1"/>
    <col min="14109" max="14109" width="2.5703125" style="57" customWidth="1"/>
    <col min="14110" max="14110" width="4.85546875" style="57" customWidth="1"/>
    <col min="14111" max="14326" width="9.140625" style="57"/>
    <col min="14327" max="14327" width="1.42578125" style="57" customWidth="1"/>
    <col min="14328" max="14328" width="11.5703125" style="57" customWidth="1"/>
    <col min="14329" max="14331" width="0" style="57" hidden="1" customWidth="1"/>
    <col min="14332" max="14332" width="4.7109375" style="57" customWidth="1"/>
    <col min="14333" max="14333" width="2.5703125" style="57" customWidth="1"/>
    <col min="14334" max="14334" width="4.7109375" style="57" customWidth="1"/>
    <col min="14335" max="14335" width="1" style="57" customWidth="1"/>
    <col min="14336" max="14336" width="4.7109375" style="57" customWidth="1"/>
    <col min="14337" max="14337" width="2.5703125" style="57" customWidth="1"/>
    <col min="14338" max="14338" width="4.7109375" style="57" customWidth="1"/>
    <col min="14339" max="14339" width="1" style="57" customWidth="1"/>
    <col min="14340" max="14340" width="4.7109375" style="57" customWidth="1"/>
    <col min="14341" max="14341" width="2.5703125" style="57" customWidth="1"/>
    <col min="14342" max="14342" width="4.7109375" style="57" customWidth="1"/>
    <col min="14343" max="14343" width="1" style="57" customWidth="1"/>
    <col min="14344" max="14344" width="4.7109375" style="57" customWidth="1"/>
    <col min="14345" max="14345" width="2.5703125" style="57" customWidth="1"/>
    <col min="14346" max="14346" width="4.7109375" style="57" customWidth="1"/>
    <col min="14347" max="14347" width="1.140625" style="57" customWidth="1"/>
    <col min="14348" max="14348" width="4.7109375" style="57" customWidth="1"/>
    <col min="14349" max="14349" width="2.5703125" style="57" customWidth="1"/>
    <col min="14350" max="14350" width="4.7109375" style="57" customWidth="1"/>
    <col min="14351" max="14351" width="1.140625" style="57" customWidth="1"/>
    <col min="14352" max="14352" width="4.7109375" style="57" customWidth="1"/>
    <col min="14353" max="14353" width="2.5703125" style="57" customWidth="1"/>
    <col min="14354" max="14354" width="4.7109375" style="57" customWidth="1"/>
    <col min="14355" max="14355" width="1" style="57" customWidth="1"/>
    <col min="14356" max="14356" width="4.7109375" style="57" customWidth="1"/>
    <col min="14357" max="14357" width="2.5703125" style="57" customWidth="1"/>
    <col min="14358" max="14358" width="4.7109375" style="57" customWidth="1"/>
    <col min="14359" max="14359" width="1" style="57" customWidth="1"/>
    <col min="14360" max="14360" width="4.7109375" style="57" customWidth="1"/>
    <col min="14361" max="14361" width="2.5703125" style="57" customWidth="1"/>
    <col min="14362" max="14362" width="4.7109375" style="57" customWidth="1"/>
    <col min="14363" max="14363" width="1" style="57" customWidth="1"/>
    <col min="14364" max="14364" width="4.5703125" style="57" customWidth="1"/>
    <col min="14365" max="14365" width="2.5703125" style="57" customWidth="1"/>
    <col min="14366" max="14366" width="4.85546875" style="57" customWidth="1"/>
    <col min="14367" max="14582" width="9.140625" style="57"/>
    <col min="14583" max="14583" width="1.42578125" style="57" customWidth="1"/>
    <col min="14584" max="14584" width="11.5703125" style="57" customWidth="1"/>
    <col min="14585" max="14587" width="0" style="57" hidden="1" customWidth="1"/>
    <col min="14588" max="14588" width="4.7109375" style="57" customWidth="1"/>
    <col min="14589" max="14589" width="2.5703125" style="57" customWidth="1"/>
    <col min="14590" max="14590" width="4.7109375" style="57" customWidth="1"/>
    <col min="14591" max="14591" width="1" style="57" customWidth="1"/>
    <col min="14592" max="14592" width="4.7109375" style="57" customWidth="1"/>
    <col min="14593" max="14593" width="2.5703125" style="57" customWidth="1"/>
    <col min="14594" max="14594" width="4.7109375" style="57" customWidth="1"/>
    <col min="14595" max="14595" width="1" style="57" customWidth="1"/>
    <col min="14596" max="14596" width="4.7109375" style="57" customWidth="1"/>
    <col min="14597" max="14597" width="2.5703125" style="57" customWidth="1"/>
    <col min="14598" max="14598" width="4.7109375" style="57" customWidth="1"/>
    <col min="14599" max="14599" width="1" style="57" customWidth="1"/>
    <col min="14600" max="14600" width="4.7109375" style="57" customWidth="1"/>
    <col min="14601" max="14601" width="2.5703125" style="57" customWidth="1"/>
    <col min="14602" max="14602" width="4.7109375" style="57" customWidth="1"/>
    <col min="14603" max="14603" width="1.140625" style="57" customWidth="1"/>
    <col min="14604" max="14604" width="4.7109375" style="57" customWidth="1"/>
    <col min="14605" max="14605" width="2.5703125" style="57" customWidth="1"/>
    <col min="14606" max="14606" width="4.7109375" style="57" customWidth="1"/>
    <col min="14607" max="14607" width="1.140625" style="57" customWidth="1"/>
    <col min="14608" max="14608" width="4.7109375" style="57" customWidth="1"/>
    <col min="14609" max="14609" width="2.5703125" style="57" customWidth="1"/>
    <col min="14610" max="14610" width="4.7109375" style="57" customWidth="1"/>
    <col min="14611" max="14611" width="1" style="57" customWidth="1"/>
    <col min="14612" max="14612" width="4.7109375" style="57" customWidth="1"/>
    <col min="14613" max="14613" width="2.5703125" style="57" customWidth="1"/>
    <col min="14614" max="14614" width="4.7109375" style="57" customWidth="1"/>
    <col min="14615" max="14615" width="1" style="57" customWidth="1"/>
    <col min="14616" max="14616" width="4.7109375" style="57" customWidth="1"/>
    <col min="14617" max="14617" width="2.5703125" style="57" customWidth="1"/>
    <col min="14618" max="14618" width="4.7109375" style="57" customWidth="1"/>
    <col min="14619" max="14619" width="1" style="57" customWidth="1"/>
    <col min="14620" max="14620" width="4.5703125" style="57" customWidth="1"/>
    <col min="14621" max="14621" width="2.5703125" style="57" customWidth="1"/>
    <col min="14622" max="14622" width="4.85546875" style="57" customWidth="1"/>
    <col min="14623" max="14838" width="9.140625" style="57"/>
    <col min="14839" max="14839" width="1.42578125" style="57" customWidth="1"/>
    <col min="14840" max="14840" width="11.5703125" style="57" customWidth="1"/>
    <col min="14841" max="14843" width="0" style="57" hidden="1" customWidth="1"/>
    <col min="14844" max="14844" width="4.7109375" style="57" customWidth="1"/>
    <col min="14845" max="14845" width="2.5703125" style="57" customWidth="1"/>
    <col min="14846" max="14846" width="4.7109375" style="57" customWidth="1"/>
    <col min="14847" max="14847" width="1" style="57" customWidth="1"/>
    <col min="14848" max="14848" width="4.7109375" style="57" customWidth="1"/>
    <col min="14849" max="14849" width="2.5703125" style="57" customWidth="1"/>
    <col min="14850" max="14850" width="4.7109375" style="57" customWidth="1"/>
    <col min="14851" max="14851" width="1" style="57" customWidth="1"/>
    <col min="14852" max="14852" width="4.7109375" style="57" customWidth="1"/>
    <col min="14853" max="14853" width="2.5703125" style="57" customWidth="1"/>
    <col min="14854" max="14854" width="4.7109375" style="57" customWidth="1"/>
    <col min="14855" max="14855" width="1" style="57" customWidth="1"/>
    <col min="14856" max="14856" width="4.7109375" style="57" customWidth="1"/>
    <col min="14857" max="14857" width="2.5703125" style="57" customWidth="1"/>
    <col min="14858" max="14858" width="4.7109375" style="57" customWidth="1"/>
    <col min="14859" max="14859" width="1.140625" style="57" customWidth="1"/>
    <col min="14860" max="14860" width="4.7109375" style="57" customWidth="1"/>
    <col min="14861" max="14861" width="2.5703125" style="57" customWidth="1"/>
    <col min="14862" max="14862" width="4.7109375" style="57" customWidth="1"/>
    <col min="14863" max="14863" width="1.140625" style="57" customWidth="1"/>
    <col min="14864" max="14864" width="4.7109375" style="57" customWidth="1"/>
    <col min="14865" max="14865" width="2.5703125" style="57" customWidth="1"/>
    <col min="14866" max="14866" width="4.7109375" style="57" customWidth="1"/>
    <col min="14867" max="14867" width="1" style="57" customWidth="1"/>
    <col min="14868" max="14868" width="4.7109375" style="57" customWidth="1"/>
    <col min="14869" max="14869" width="2.5703125" style="57" customWidth="1"/>
    <col min="14870" max="14870" width="4.7109375" style="57" customWidth="1"/>
    <col min="14871" max="14871" width="1" style="57" customWidth="1"/>
    <col min="14872" max="14872" width="4.7109375" style="57" customWidth="1"/>
    <col min="14873" max="14873" width="2.5703125" style="57" customWidth="1"/>
    <col min="14874" max="14874" width="4.7109375" style="57" customWidth="1"/>
    <col min="14875" max="14875" width="1" style="57" customWidth="1"/>
    <col min="14876" max="14876" width="4.5703125" style="57" customWidth="1"/>
    <col min="14877" max="14877" width="2.5703125" style="57" customWidth="1"/>
    <col min="14878" max="14878" width="4.85546875" style="57" customWidth="1"/>
    <col min="14879" max="15094" width="9.140625" style="57"/>
    <col min="15095" max="15095" width="1.42578125" style="57" customWidth="1"/>
    <col min="15096" max="15096" width="11.5703125" style="57" customWidth="1"/>
    <col min="15097" max="15099" width="0" style="57" hidden="1" customWidth="1"/>
    <col min="15100" max="15100" width="4.7109375" style="57" customWidth="1"/>
    <col min="15101" max="15101" width="2.5703125" style="57" customWidth="1"/>
    <col min="15102" max="15102" width="4.7109375" style="57" customWidth="1"/>
    <col min="15103" max="15103" width="1" style="57" customWidth="1"/>
    <col min="15104" max="15104" width="4.7109375" style="57" customWidth="1"/>
    <col min="15105" max="15105" width="2.5703125" style="57" customWidth="1"/>
    <col min="15106" max="15106" width="4.7109375" style="57" customWidth="1"/>
    <col min="15107" max="15107" width="1" style="57" customWidth="1"/>
    <col min="15108" max="15108" width="4.7109375" style="57" customWidth="1"/>
    <col min="15109" max="15109" width="2.5703125" style="57" customWidth="1"/>
    <col min="15110" max="15110" width="4.7109375" style="57" customWidth="1"/>
    <col min="15111" max="15111" width="1" style="57" customWidth="1"/>
    <col min="15112" max="15112" width="4.7109375" style="57" customWidth="1"/>
    <col min="15113" max="15113" width="2.5703125" style="57" customWidth="1"/>
    <col min="15114" max="15114" width="4.7109375" style="57" customWidth="1"/>
    <col min="15115" max="15115" width="1.140625" style="57" customWidth="1"/>
    <col min="15116" max="15116" width="4.7109375" style="57" customWidth="1"/>
    <col min="15117" max="15117" width="2.5703125" style="57" customWidth="1"/>
    <col min="15118" max="15118" width="4.7109375" style="57" customWidth="1"/>
    <col min="15119" max="15119" width="1.140625" style="57" customWidth="1"/>
    <col min="15120" max="15120" width="4.7109375" style="57" customWidth="1"/>
    <col min="15121" max="15121" width="2.5703125" style="57" customWidth="1"/>
    <col min="15122" max="15122" width="4.7109375" style="57" customWidth="1"/>
    <col min="15123" max="15123" width="1" style="57" customWidth="1"/>
    <col min="15124" max="15124" width="4.7109375" style="57" customWidth="1"/>
    <col min="15125" max="15125" width="2.5703125" style="57" customWidth="1"/>
    <col min="15126" max="15126" width="4.7109375" style="57" customWidth="1"/>
    <col min="15127" max="15127" width="1" style="57" customWidth="1"/>
    <col min="15128" max="15128" width="4.7109375" style="57" customWidth="1"/>
    <col min="15129" max="15129" width="2.5703125" style="57" customWidth="1"/>
    <col min="15130" max="15130" width="4.7109375" style="57" customWidth="1"/>
    <col min="15131" max="15131" width="1" style="57" customWidth="1"/>
    <col min="15132" max="15132" width="4.5703125" style="57" customWidth="1"/>
    <col min="15133" max="15133" width="2.5703125" style="57" customWidth="1"/>
    <col min="15134" max="15134" width="4.85546875" style="57" customWidth="1"/>
    <col min="15135" max="15350" width="9.140625" style="57"/>
    <col min="15351" max="15351" width="1.42578125" style="57" customWidth="1"/>
    <col min="15352" max="15352" width="11.5703125" style="57" customWidth="1"/>
    <col min="15353" max="15355" width="0" style="57" hidden="1" customWidth="1"/>
    <col min="15356" max="15356" width="4.7109375" style="57" customWidth="1"/>
    <col min="15357" max="15357" width="2.5703125" style="57" customWidth="1"/>
    <col min="15358" max="15358" width="4.7109375" style="57" customWidth="1"/>
    <col min="15359" max="15359" width="1" style="57" customWidth="1"/>
    <col min="15360" max="15360" width="4.7109375" style="57" customWidth="1"/>
    <col min="15361" max="15361" width="2.5703125" style="57" customWidth="1"/>
    <col min="15362" max="15362" width="4.7109375" style="57" customWidth="1"/>
    <col min="15363" max="15363" width="1" style="57" customWidth="1"/>
    <col min="15364" max="15364" width="4.7109375" style="57" customWidth="1"/>
    <col min="15365" max="15365" width="2.5703125" style="57" customWidth="1"/>
    <col min="15366" max="15366" width="4.7109375" style="57" customWidth="1"/>
    <col min="15367" max="15367" width="1" style="57" customWidth="1"/>
    <col min="15368" max="15368" width="4.7109375" style="57" customWidth="1"/>
    <col min="15369" max="15369" width="2.5703125" style="57" customWidth="1"/>
    <col min="15370" max="15370" width="4.7109375" style="57" customWidth="1"/>
    <col min="15371" max="15371" width="1.140625" style="57" customWidth="1"/>
    <col min="15372" max="15372" width="4.7109375" style="57" customWidth="1"/>
    <col min="15373" max="15373" width="2.5703125" style="57" customWidth="1"/>
    <col min="15374" max="15374" width="4.7109375" style="57" customWidth="1"/>
    <col min="15375" max="15375" width="1.140625" style="57" customWidth="1"/>
    <col min="15376" max="15376" width="4.7109375" style="57" customWidth="1"/>
    <col min="15377" max="15377" width="2.5703125" style="57" customWidth="1"/>
    <col min="15378" max="15378" width="4.7109375" style="57" customWidth="1"/>
    <col min="15379" max="15379" width="1" style="57" customWidth="1"/>
    <col min="15380" max="15380" width="4.7109375" style="57" customWidth="1"/>
    <col min="15381" max="15381" width="2.5703125" style="57" customWidth="1"/>
    <col min="15382" max="15382" width="4.7109375" style="57" customWidth="1"/>
    <col min="15383" max="15383" width="1" style="57" customWidth="1"/>
    <col min="15384" max="15384" width="4.7109375" style="57" customWidth="1"/>
    <col min="15385" max="15385" width="2.5703125" style="57" customWidth="1"/>
    <col min="15386" max="15386" width="4.7109375" style="57" customWidth="1"/>
    <col min="15387" max="15387" width="1" style="57" customWidth="1"/>
    <col min="15388" max="15388" width="4.5703125" style="57" customWidth="1"/>
    <col min="15389" max="15389" width="2.5703125" style="57" customWidth="1"/>
    <col min="15390" max="15390" width="4.85546875" style="57" customWidth="1"/>
    <col min="15391" max="15606" width="9.140625" style="57"/>
    <col min="15607" max="15607" width="1.42578125" style="57" customWidth="1"/>
    <col min="15608" max="15608" width="11.5703125" style="57" customWidth="1"/>
    <col min="15609" max="15611" width="0" style="57" hidden="1" customWidth="1"/>
    <col min="15612" max="15612" width="4.7109375" style="57" customWidth="1"/>
    <col min="15613" max="15613" width="2.5703125" style="57" customWidth="1"/>
    <col min="15614" max="15614" width="4.7109375" style="57" customWidth="1"/>
    <col min="15615" max="15615" width="1" style="57" customWidth="1"/>
    <col min="15616" max="15616" width="4.7109375" style="57" customWidth="1"/>
    <col min="15617" max="15617" width="2.5703125" style="57" customWidth="1"/>
    <col min="15618" max="15618" width="4.7109375" style="57" customWidth="1"/>
    <col min="15619" max="15619" width="1" style="57" customWidth="1"/>
    <col min="15620" max="15620" width="4.7109375" style="57" customWidth="1"/>
    <col min="15621" max="15621" width="2.5703125" style="57" customWidth="1"/>
    <col min="15622" max="15622" width="4.7109375" style="57" customWidth="1"/>
    <col min="15623" max="15623" width="1" style="57" customWidth="1"/>
    <col min="15624" max="15624" width="4.7109375" style="57" customWidth="1"/>
    <col min="15625" max="15625" width="2.5703125" style="57" customWidth="1"/>
    <col min="15626" max="15626" width="4.7109375" style="57" customWidth="1"/>
    <col min="15627" max="15627" width="1.140625" style="57" customWidth="1"/>
    <col min="15628" max="15628" width="4.7109375" style="57" customWidth="1"/>
    <col min="15629" max="15629" width="2.5703125" style="57" customWidth="1"/>
    <col min="15630" max="15630" width="4.7109375" style="57" customWidth="1"/>
    <col min="15631" max="15631" width="1.140625" style="57" customWidth="1"/>
    <col min="15632" max="15632" width="4.7109375" style="57" customWidth="1"/>
    <col min="15633" max="15633" width="2.5703125" style="57" customWidth="1"/>
    <col min="15634" max="15634" width="4.7109375" style="57" customWidth="1"/>
    <col min="15635" max="15635" width="1" style="57" customWidth="1"/>
    <col min="15636" max="15636" width="4.7109375" style="57" customWidth="1"/>
    <col min="15637" max="15637" width="2.5703125" style="57" customWidth="1"/>
    <col min="15638" max="15638" width="4.7109375" style="57" customWidth="1"/>
    <col min="15639" max="15639" width="1" style="57" customWidth="1"/>
    <col min="15640" max="15640" width="4.7109375" style="57" customWidth="1"/>
    <col min="15641" max="15641" width="2.5703125" style="57" customWidth="1"/>
    <col min="15642" max="15642" width="4.7109375" style="57" customWidth="1"/>
    <col min="15643" max="15643" width="1" style="57" customWidth="1"/>
    <col min="15644" max="15644" width="4.5703125" style="57" customWidth="1"/>
    <col min="15645" max="15645" width="2.5703125" style="57" customWidth="1"/>
    <col min="15646" max="15646" width="4.85546875" style="57" customWidth="1"/>
    <col min="15647" max="15862" width="9.140625" style="57"/>
    <col min="15863" max="15863" width="1.42578125" style="57" customWidth="1"/>
    <col min="15864" max="15864" width="11.5703125" style="57" customWidth="1"/>
    <col min="15865" max="15867" width="0" style="57" hidden="1" customWidth="1"/>
    <col min="15868" max="15868" width="4.7109375" style="57" customWidth="1"/>
    <col min="15869" max="15869" width="2.5703125" style="57" customWidth="1"/>
    <col min="15870" max="15870" width="4.7109375" style="57" customWidth="1"/>
    <col min="15871" max="15871" width="1" style="57" customWidth="1"/>
    <col min="15872" max="15872" width="4.7109375" style="57" customWidth="1"/>
    <col min="15873" max="15873" width="2.5703125" style="57" customWidth="1"/>
    <col min="15874" max="15874" width="4.7109375" style="57" customWidth="1"/>
    <col min="15875" max="15875" width="1" style="57" customWidth="1"/>
    <col min="15876" max="15876" width="4.7109375" style="57" customWidth="1"/>
    <col min="15877" max="15877" width="2.5703125" style="57" customWidth="1"/>
    <col min="15878" max="15878" width="4.7109375" style="57" customWidth="1"/>
    <col min="15879" max="15879" width="1" style="57" customWidth="1"/>
    <col min="15880" max="15880" width="4.7109375" style="57" customWidth="1"/>
    <col min="15881" max="15881" width="2.5703125" style="57" customWidth="1"/>
    <col min="15882" max="15882" width="4.7109375" style="57" customWidth="1"/>
    <col min="15883" max="15883" width="1.140625" style="57" customWidth="1"/>
    <col min="15884" max="15884" width="4.7109375" style="57" customWidth="1"/>
    <col min="15885" max="15885" width="2.5703125" style="57" customWidth="1"/>
    <col min="15886" max="15886" width="4.7109375" style="57" customWidth="1"/>
    <col min="15887" max="15887" width="1.140625" style="57" customWidth="1"/>
    <col min="15888" max="15888" width="4.7109375" style="57" customWidth="1"/>
    <col min="15889" max="15889" width="2.5703125" style="57" customWidth="1"/>
    <col min="15890" max="15890" width="4.7109375" style="57" customWidth="1"/>
    <col min="15891" max="15891" width="1" style="57" customWidth="1"/>
    <col min="15892" max="15892" width="4.7109375" style="57" customWidth="1"/>
    <col min="15893" max="15893" width="2.5703125" style="57" customWidth="1"/>
    <col min="15894" max="15894" width="4.7109375" style="57" customWidth="1"/>
    <col min="15895" max="15895" width="1" style="57" customWidth="1"/>
    <col min="15896" max="15896" width="4.7109375" style="57" customWidth="1"/>
    <col min="15897" max="15897" width="2.5703125" style="57" customWidth="1"/>
    <col min="15898" max="15898" width="4.7109375" style="57" customWidth="1"/>
    <col min="15899" max="15899" width="1" style="57" customWidth="1"/>
    <col min="15900" max="15900" width="4.5703125" style="57" customWidth="1"/>
    <col min="15901" max="15901" width="2.5703125" style="57" customWidth="1"/>
    <col min="15902" max="15902" width="4.85546875" style="57" customWidth="1"/>
    <col min="15903" max="16118" width="9.140625" style="57"/>
    <col min="16119" max="16119" width="1.42578125" style="57" customWidth="1"/>
    <col min="16120" max="16120" width="11.5703125" style="57" customWidth="1"/>
    <col min="16121" max="16123" width="0" style="57" hidden="1" customWidth="1"/>
    <col min="16124" max="16124" width="4.7109375" style="57" customWidth="1"/>
    <col min="16125" max="16125" width="2.5703125" style="57" customWidth="1"/>
    <col min="16126" max="16126" width="4.7109375" style="57" customWidth="1"/>
    <col min="16127" max="16127" width="1" style="57" customWidth="1"/>
    <col min="16128" max="16128" width="4.7109375" style="57" customWidth="1"/>
    <col min="16129" max="16129" width="2.5703125" style="57" customWidth="1"/>
    <col min="16130" max="16130" width="4.7109375" style="57" customWidth="1"/>
    <col min="16131" max="16131" width="1" style="57" customWidth="1"/>
    <col min="16132" max="16132" width="4.7109375" style="57" customWidth="1"/>
    <col min="16133" max="16133" width="2.5703125" style="57" customWidth="1"/>
    <col min="16134" max="16134" width="4.7109375" style="57" customWidth="1"/>
    <col min="16135" max="16135" width="1" style="57" customWidth="1"/>
    <col min="16136" max="16136" width="4.7109375" style="57" customWidth="1"/>
    <col min="16137" max="16137" width="2.5703125" style="57" customWidth="1"/>
    <col min="16138" max="16138" width="4.7109375" style="57" customWidth="1"/>
    <col min="16139" max="16139" width="1.140625" style="57" customWidth="1"/>
    <col min="16140" max="16140" width="4.7109375" style="57" customWidth="1"/>
    <col min="16141" max="16141" width="2.5703125" style="57" customWidth="1"/>
    <col min="16142" max="16142" width="4.7109375" style="57" customWidth="1"/>
    <col min="16143" max="16143" width="1.140625" style="57" customWidth="1"/>
    <col min="16144" max="16144" width="4.7109375" style="57" customWidth="1"/>
    <col min="16145" max="16145" width="2.5703125" style="57" customWidth="1"/>
    <col min="16146" max="16146" width="4.7109375" style="57" customWidth="1"/>
    <col min="16147" max="16147" width="1" style="57" customWidth="1"/>
    <col min="16148" max="16148" width="4.7109375" style="57" customWidth="1"/>
    <col min="16149" max="16149" width="2.5703125" style="57" customWidth="1"/>
    <col min="16150" max="16150" width="4.7109375" style="57" customWidth="1"/>
    <col min="16151" max="16151" width="1" style="57" customWidth="1"/>
    <col min="16152" max="16152" width="4.7109375" style="57" customWidth="1"/>
    <col min="16153" max="16153" width="2.5703125" style="57" customWidth="1"/>
    <col min="16154" max="16154" width="4.7109375" style="57" customWidth="1"/>
    <col min="16155" max="16155" width="1" style="57" customWidth="1"/>
    <col min="16156" max="16156" width="4.5703125" style="57" customWidth="1"/>
    <col min="16157" max="16157" width="2.5703125" style="57" customWidth="1"/>
    <col min="16158" max="16158" width="4.85546875" style="57" customWidth="1"/>
    <col min="16159" max="16384" width="9.140625" style="57"/>
  </cols>
  <sheetData>
    <row r="1" spans="1:41" s="65" customFormat="1" ht="15.75" customHeight="1" x14ac:dyDescent="0.2">
      <c r="A1" s="59" t="s">
        <v>292</v>
      </c>
      <c r="B1" s="59"/>
      <c r="C1" s="59"/>
      <c r="D1" s="59"/>
      <c r="E1" s="59"/>
      <c r="F1" s="59"/>
      <c r="G1" s="254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286" t="s">
        <v>377</v>
      </c>
      <c r="AM1" s="59"/>
      <c r="AN1" s="59"/>
      <c r="AO1" s="146"/>
    </row>
    <row r="2" spans="1:41" s="65" customFormat="1" ht="13.5" thickBot="1" x14ac:dyDescent="0.25">
      <c r="A2" s="143" t="s">
        <v>293</v>
      </c>
      <c r="B2" s="188"/>
      <c r="C2" s="145"/>
      <c r="D2" s="145"/>
      <c r="E2" s="145"/>
      <c r="F2" s="145"/>
      <c r="G2" s="25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  <c r="AO2" s="146"/>
    </row>
    <row r="3" spans="1:41" ht="24" customHeight="1" x14ac:dyDescent="0.2">
      <c r="A3" s="342"/>
      <c r="B3" s="342"/>
      <c r="C3" s="202"/>
      <c r="D3" s="202"/>
      <c r="E3" s="202"/>
      <c r="F3" s="343" t="s">
        <v>475</v>
      </c>
      <c r="G3" s="343"/>
      <c r="H3" s="343"/>
      <c r="I3" s="343"/>
      <c r="J3" s="343"/>
      <c r="K3" s="343"/>
      <c r="L3" s="343"/>
      <c r="M3" s="343"/>
      <c r="N3" s="343"/>
      <c r="O3" s="343"/>
      <c r="P3" s="343"/>
      <c r="Q3" s="343"/>
      <c r="R3" s="343"/>
      <c r="S3" s="343"/>
      <c r="T3" s="343"/>
      <c r="U3" s="343"/>
      <c r="V3" s="343"/>
      <c r="W3" s="343"/>
      <c r="X3" s="343"/>
      <c r="Y3" s="343"/>
      <c r="Z3" s="343"/>
      <c r="AA3" s="343"/>
      <c r="AB3" s="343"/>
      <c r="AC3" s="343"/>
      <c r="AD3" s="343"/>
      <c r="AE3" s="343"/>
      <c r="AF3" s="343"/>
      <c r="AG3" s="343"/>
      <c r="AH3" s="343"/>
      <c r="AI3" s="343"/>
      <c r="AJ3" s="343"/>
      <c r="AK3" s="343"/>
      <c r="AL3" s="343"/>
      <c r="AM3" s="343"/>
      <c r="AN3" s="343"/>
      <c r="AO3" s="128"/>
    </row>
    <row r="4" spans="1:41" s="72" customFormat="1" ht="15" customHeight="1" x14ac:dyDescent="0.2">
      <c r="A4" s="338" t="s">
        <v>151</v>
      </c>
      <c r="B4" s="338"/>
      <c r="C4" s="201"/>
      <c r="D4" s="201"/>
      <c r="E4" s="201"/>
      <c r="F4" s="344" t="s">
        <v>157</v>
      </c>
      <c r="G4" s="344"/>
      <c r="H4" s="344"/>
      <c r="I4" s="298"/>
      <c r="J4" s="344" t="s">
        <v>158</v>
      </c>
      <c r="K4" s="344"/>
      <c r="L4" s="344"/>
      <c r="M4" s="298"/>
      <c r="N4" s="344" t="s">
        <v>159</v>
      </c>
      <c r="O4" s="344"/>
      <c r="P4" s="344"/>
      <c r="Q4" s="298"/>
      <c r="R4" s="344" t="s">
        <v>160</v>
      </c>
      <c r="S4" s="344"/>
      <c r="T4" s="344"/>
      <c r="U4" s="173"/>
      <c r="V4" s="344" t="s">
        <v>161</v>
      </c>
      <c r="W4" s="344"/>
      <c r="X4" s="344"/>
      <c r="Y4" s="173"/>
      <c r="Z4" s="344" t="s">
        <v>162</v>
      </c>
      <c r="AA4" s="344"/>
      <c r="AB4" s="344"/>
      <c r="AC4" s="298"/>
      <c r="AD4" s="344" t="s">
        <v>163</v>
      </c>
      <c r="AE4" s="344"/>
      <c r="AF4" s="344"/>
      <c r="AG4" s="298"/>
      <c r="AH4" s="344" t="s">
        <v>164</v>
      </c>
      <c r="AI4" s="344"/>
      <c r="AJ4" s="344"/>
      <c r="AK4" s="173"/>
      <c r="AL4" s="344" t="s">
        <v>1</v>
      </c>
      <c r="AM4" s="344"/>
      <c r="AN4" s="344"/>
      <c r="AO4" s="174"/>
    </row>
    <row r="5" spans="1:41" s="185" customFormat="1" ht="13.5" customHeight="1" thickBot="1" x14ac:dyDescent="0.25">
      <c r="A5" s="341" t="s">
        <v>252</v>
      </c>
      <c r="B5" s="341"/>
      <c r="C5" s="141"/>
      <c r="D5" s="141"/>
      <c r="E5" s="141"/>
      <c r="F5" s="142" t="s">
        <v>1</v>
      </c>
      <c r="G5" s="339" t="s">
        <v>165</v>
      </c>
      <c r="H5" s="339"/>
      <c r="I5" s="297"/>
      <c r="J5" s="142" t="s">
        <v>1</v>
      </c>
      <c r="K5" s="339" t="s">
        <v>165</v>
      </c>
      <c r="L5" s="339"/>
      <c r="M5" s="297"/>
      <c r="N5" s="142" t="s">
        <v>1</v>
      </c>
      <c r="O5" s="339" t="s">
        <v>165</v>
      </c>
      <c r="P5" s="339"/>
      <c r="Q5" s="297"/>
      <c r="R5" s="142" t="s">
        <v>1</v>
      </c>
      <c r="S5" s="339" t="s">
        <v>165</v>
      </c>
      <c r="T5" s="339"/>
      <c r="U5" s="297"/>
      <c r="V5" s="142" t="s">
        <v>1</v>
      </c>
      <c r="W5" s="339" t="s">
        <v>165</v>
      </c>
      <c r="X5" s="339"/>
      <c r="Y5" s="297"/>
      <c r="Z5" s="142" t="s">
        <v>1</v>
      </c>
      <c r="AA5" s="339" t="s">
        <v>165</v>
      </c>
      <c r="AB5" s="339"/>
      <c r="AC5" s="297"/>
      <c r="AD5" s="142" t="s">
        <v>1</v>
      </c>
      <c r="AE5" s="339" t="s">
        <v>165</v>
      </c>
      <c r="AF5" s="339"/>
      <c r="AG5" s="297"/>
      <c r="AH5" s="142" t="s">
        <v>1</v>
      </c>
      <c r="AI5" s="339" t="s">
        <v>165</v>
      </c>
      <c r="AJ5" s="339"/>
      <c r="AK5" s="297"/>
      <c r="AL5" s="142" t="s">
        <v>1</v>
      </c>
      <c r="AM5" s="339" t="s">
        <v>165</v>
      </c>
      <c r="AN5" s="339"/>
      <c r="AO5" s="186"/>
    </row>
    <row r="6" spans="1:41" s="72" customFormat="1" ht="10.5" hidden="1" customHeight="1" x14ac:dyDescent="0.2">
      <c r="A6" s="86"/>
      <c r="B6" s="86"/>
      <c r="C6" s="86"/>
      <c r="D6" s="86"/>
      <c r="E6" s="86"/>
      <c r="F6" s="87"/>
      <c r="G6" s="88"/>
      <c r="H6" s="88"/>
      <c r="I6" s="88"/>
      <c r="J6" s="87"/>
      <c r="K6" s="88"/>
      <c r="L6" s="88"/>
      <c r="M6" s="88"/>
      <c r="N6" s="87"/>
      <c r="O6" s="88"/>
      <c r="P6" s="88"/>
      <c r="Q6" s="88"/>
      <c r="R6" s="87"/>
      <c r="S6" s="88"/>
      <c r="T6" s="88"/>
      <c r="U6" s="88"/>
      <c r="V6" s="87"/>
      <c r="W6" s="88"/>
      <c r="X6" s="88"/>
      <c r="Y6" s="88"/>
      <c r="Z6" s="87"/>
      <c r="AA6" s="88"/>
      <c r="AB6" s="88"/>
      <c r="AC6" s="88"/>
      <c r="AD6" s="87"/>
      <c r="AE6" s="88"/>
      <c r="AF6" s="88"/>
      <c r="AG6" s="88"/>
      <c r="AH6" s="87"/>
      <c r="AI6" s="88"/>
      <c r="AJ6" s="88"/>
      <c r="AK6" s="88"/>
      <c r="AL6" s="87"/>
      <c r="AM6" s="88"/>
      <c r="AN6" s="88"/>
      <c r="AO6" s="174"/>
    </row>
    <row r="7" spans="1:41" s="72" customFormat="1" ht="10.5" hidden="1" customHeight="1" x14ac:dyDescent="0.2">
      <c r="A7" s="86"/>
      <c r="B7" s="86"/>
      <c r="C7" s="86"/>
      <c r="D7" s="86"/>
      <c r="E7" s="86"/>
      <c r="F7" s="87"/>
      <c r="G7" s="88"/>
      <c r="H7" s="88"/>
      <c r="I7" s="88"/>
      <c r="J7" s="87"/>
      <c r="K7" s="88"/>
      <c r="L7" s="88"/>
      <c r="M7" s="88"/>
      <c r="N7" s="87"/>
      <c r="O7" s="88"/>
      <c r="P7" s="88"/>
      <c r="Q7" s="88"/>
      <c r="R7" s="87"/>
      <c r="S7" s="88"/>
      <c r="T7" s="88"/>
      <c r="U7" s="88"/>
      <c r="V7" s="87"/>
      <c r="W7" s="88"/>
      <c r="X7" s="88"/>
      <c r="Y7" s="88"/>
      <c r="Z7" s="87"/>
      <c r="AA7" s="88"/>
      <c r="AB7" s="88"/>
      <c r="AC7" s="88"/>
      <c r="AD7" s="87"/>
      <c r="AE7" s="88"/>
      <c r="AF7" s="88"/>
      <c r="AG7" s="88"/>
      <c r="AH7" s="87"/>
      <c r="AI7" s="88"/>
      <c r="AJ7" s="88"/>
      <c r="AK7" s="88"/>
      <c r="AL7" s="87"/>
      <c r="AM7" s="88"/>
      <c r="AN7" s="88"/>
      <c r="AO7" s="174"/>
    </row>
    <row r="8" spans="1:41" s="72" customFormat="1" ht="10.5" hidden="1" customHeight="1" x14ac:dyDescent="0.2">
      <c r="A8" s="86"/>
      <c r="B8" s="86"/>
      <c r="C8" s="86"/>
      <c r="D8" s="86"/>
      <c r="E8" s="86"/>
      <c r="F8" s="87"/>
      <c r="G8" s="88"/>
      <c r="H8" s="88"/>
      <c r="I8" s="88"/>
      <c r="J8" s="87"/>
      <c r="K8" s="88"/>
      <c r="L8" s="88"/>
      <c r="M8" s="88"/>
      <c r="N8" s="87"/>
      <c r="O8" s="88"/>
      <c r="P8" s="88"/>
      <c r="Q8" s="88"/>
      <c r="R8" s="87"/>
      <c r="S8" s="88"/>
      <c r="T8" s="88"/>
      <c r="U8" s="88"/>
      <c r="V8" s="87"/>
      <c r="W8" s="88"/>
      <c r="X8" s="88"/>
      <c r="Y8" s="88"/>
      <c r="Z8" s="87"/>
      <c r="AA8" s="88"/>
      <c r="AB8" s="88"/>
      <c r="AC8" s="88"/>
      <c r="AD8" s="87"/>
      <c r="AE8" s="88"/>
      <c r="AF8" s="88"/>
      <c r="AG8" s="88"/>
      <c r="AH8" s="87"/>
      <c r="AI8" s="88"/>
      <c r="AJ8" s="88"/>
      <c r="AK8" s="88"/>
      <c r="AL8" s="87"/>
      <c r="AM8" s="88"/>
      <c r="AN8" s="88"/>
      <c r="AO8" s="174"/>
    </row>
    <row r="9" spans="1:41" s="72" customFormat="1" ht="10.5" customHeight="1" x14ac:dyDescent="0.2">
      <c r="A9" s="338"/>
      <c r="B9" s="338"/>
      <c r="C9" s="201"/>
      <c r="D9" s="201"/>
      <c r="E9" s="201"/>
      <c r="F9" s="62"/>
      <c r="G9" s="25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174"/>
    </row>
    <row r="10" spans="1:41" s="72" customFormat="1" ht="10.5" hidden="1" customHeight="1" x14ac:dyDescent="0.2">
      <c r="A10" s="201"/>
      <c r="B10" s="201"/>
      <c r="C10" s="201"/>
      <c r="D10" s="201"/>
      <c r="E10" s="201"/>
      <c r="F10" s="62"/>
      <c r="G10" s="25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  <c r="AO10" s="174"/>
    </row>
    <row r="11" spans="1:41" s="72" customFormat="1" ht="12" customHeight="1" x14ac:dyDescent="0.2">
      <c r="A11" s="338" t="s">
        <v>1</v>
      </c>
      <c r="B11" s="338"/>
      <c r="C11" s="201"/>
      <c r="D11" s="201"/>
      <c r="E11" s="201"/>
      <c r="F11" s="63">
        <v>2399.8119999999999</v>
      </c>
      <c r="G11" s="252" t="s">
        <v>46</v>
      </c>
      <c r="H11" s="63">
        <v>771.495</v>
      </c>
      <c r="I11" s="62" t="s">
        <v>96</v>
      </c>
      <c r="J11" s="63">
        <v>7461.8209999999999</v>
      </c>
      <c r="K11" s="252" t="s">
        <v>46</v>
      </c>
      <c r="L11" s="63">
        <v>2891.9949999999999</v>
      </c>
      <c r="M11" s="62" t="s">
        <v>96</v>
      </c>
      <c r="N11" s="63">
        <v>6958.7110000000002</v>
      </c>
      <c r="O11" s="252" t="s">
        <v>46</v>
      </c>
      <c r="P11" s="63">
        <v>3186.8960000000002</v>
      </c>
      <c r="Q11" s="62" t="s">
        <v>96</v>
      </c>
      <c r="R11" s="63">
        <v>7115.1369999999997</v>
      </c>
      <c r="S11" s="252" t="s">
        <v>46</v>
      </c>
      <c r="T11" s="63">
        <v>1783.5930000000001</v>
      </c>
      <c r="U11" s="62" t="s">
        <v>96</v>
      </c>
      <c r="V11" s="63">
        <v>22181.292000000001</v>
      </c>
      <c r="W11" s="252" t="s">
        <v>46</v>
      </c>
      <c r="X11" s="63">
        <v>1762.588</v>
      </c>
      <c r="Y11" s="62" t="s">
        <v>96</v>
      </c>
      <c r="Z11" s="63">
        <v>8261.0149999999994</v>
      </c>
      <c r="AA11" s="252" t="s">
        <v>46</v>
      </c>
      <c r="AB11" s="63">
        <v>2101.4839999999999</v>
      </c>
      <c r="AC11" s="62" t="s">
        <v>96</v>
      </c>
      <c r="AD11" s="63">
        <v>3481.14</v>
      </c>
      <c r="AE11" s="252" t="s">
        <v>46</v>
      </c>
      <c r="AF11" s="63">
        <v>1203.3879999999999</v>
      </c>
      <c r="AG11" s="62" t="s">
        <v>96</v>
      </c>
      <c r="AH11" s="63">
        <v>25871.886999999999</v>
      </c>
      <c r="AI11" s="252" t="s">
        <v>46</v>
      </c>
      <c r="AJ11" s="63">
        <v>1059.0029999999999</v>
      </c>
      <c r="AK11" s="62" t="s">
        <v>96</v>
      </c>
      <c r="AL11" s="63">
        <v>83730.816000000006</v>
      </c>
      <c r="AM11" s="252" t="s">
        <v>46</v>
      </c>
      <c r="AN11" s="63">
        <v>5310.56</v>
      </c>
      <c r="AO11" s="174"/>
    </row>
    <row r="12" spans="1:41" s="72" customFormat="1" ht="9" customHeight="1" x14ac:dyDescent="0.2">
      <c r="A12" s="198"/>
      <c r="G12" s="252"/>
      <c r="H12" s="62"/>
      <c r="I12" s="62"/>
      <c r="J12" s="62"/>
      <c r="K12" s="252"/>
      <c r="L12" s="62"/>
      <c r="M12" s="62"/>
      <c r="N12" s="62"/>
      <c r="O12" s="252"/>
      <c r="P12" s="62"/>
      <c r="Q12" s="62"/>
      <c r="R12" s="62"/>
      <c r="S12" s="252"/>
      <c r="T12" s="62"/>
      <c r="U12" s="62"/>
      <c r="W12" s="252"/>
      <c r="X12" s="62"/>
      <c r="Y12" s="62"/>
      <c r="Z12" s="62"/>
      <c r="AA12" s="252"/>
      <c r="AB12" s="62"/>
      <c r="AC12" s="62"/>
      <c r="AD12" s="62"/>
      <c r="AE12" s="252"/>
      <c r="AF12" s="62"/>
      <c r="AG12" s="62"/>
      <c r="AH12" s="62"/>
      <c r="AI12" s="252"/>
      <c r="AJ12" s="62"/>
      <c r="AK12" s="62"/>
      <c r="AL12" s="62"/>
      <c r="AM12" s="252"/>
      <c r="AN12" s="62"/>
      <c r="AO12" s="174"/>
    </row>
    <row r="13" spans="1:41" s="72" customFormat="1" ht="12" customHeight="1" x14ac:dyDescent="0.2">
      <c r="A13" s="336" t="s">
        <v>166</v>
      </c>
      <c r="B13" s="336"/>
      <c r="C13" s="199"/>
      <c r="D13" s="199"/>
      <c r="E13" s="199"/>
      <c r="G13" s="253"/>
      <c r="K13" s="253"/>
      <c r="O13" s="253"/>
      <c r="S13" s="253"/>
      <c r="U13" s="66"/>
      <c r="W13" s="253"/>
      <c r="AA13" s="253"/>
      <c r="AE13" s="253"/>
      <c r="AI13" s="253"/>
      <c r="AK13" s="66"/>
      <c r="AM13" s="253"/>
      <c r="AO13" s="174"/>
    </row>
    <row r="14" spans="1:41" s="72" customFormat="1" ht="12" customHeight="1" x14ac:dyDescent="0.2">
      <c r="A14" s="340" t="s">
        <v>1</v>
      </c>
      <c r="B14" s="340"/>
      <c r="C14" s="198"/>
      <c r="D14" s="198"/>
      <c r="E14" s="198"/>
      <c r="F14" s="63">
        <v>2271.643</v>
      </c>
      <c r="G14" s="252" t="s">
        <v>46</v>
      </c>
      <c r="H14" s="63">
        <v>762.38199999999995</v>
      </c>
      <c r="I14" s="172" t="s">
        <v>96</v>
      </c>
      <c r="J14" s="63">
        <v>4262.8059999999996</v>
      </c>
      <c r="K14" s="252" t="s">
        <v>46</v>
      </c>
      <c r="L14" s="63">
        <v>905.16200000000003</v>
      </c>
      <c r="M14" s="172" t="s">
        <v>96</v>
      </c>
      <c r="N14" s="63">
        <v>5034.5739999999996</v>
      </c>
      <c r="O14" s="252" t="s">
        <v>46</v>
      </c>
      <c r="P14" s="63">
        <v>2654.8409999999999</v>
      </c>
      <c r="Q14" s="172" t="s">
        <v>96</v>
      </c>
      <c r="R14" s="63">
        <v>4812.8029999999999</v>
      </c>
      <c r="S14" s="252" t="s">
        <v>46</v>
      </c>
      <c r="T14" s="63">
        <v>864.21</v>
      </c>
      <c r="U14" s="66" t="s">
        <v>96</v>
      </c>
      <c r="V14" s="63">
        <v>15962.925999999999</v>
      </c>
      <c r="W14" s="252" t="s">
        <v>46</v>
      </c>
      <c r="X14" s="63">
        <v>1222.8440000000001</v>
      </c>
      <c r="Y14" s="172" t="s">
        <v>96</v>
      </c>
      <c r="Z14" s="63">
        <v>4871.8869999999997</v>
      </c>
      <c r="AA14" s="252" t="s">
        <v>46</v>
      </c>
      <c r="AB14" s="63">
        <v>1426.4549999999999</v>
      </c>
      <c r="AC14" s="172" t="s">
        <v>96</v>
      </c>
      <c r="AD14" s="63">
        <v>2444.0709999999999</v>
      </c>
      <c r="AE14" s="252" t="s">
        <v>46</v>
      </c>
      <c r="AF14" s="63">
        <v>1032.4670000000001</v>
      </c>
      <c r="AG14" s="172" t="s">
        <v>96</v>
      </c>
      <c r="AH14" s="63">
        <v>14294.46</v>
      </c>
      <c r="AI14" s="252" t="s">
        <v>46</v>
      </c>
      <c r="AJ14" s="63">
        <v>904.48299999999995</v>
      </c>
      <c r="AK14" s="66" t="s">
        <v>96</v>
      </c>
      <c r="AL14" s="63">
        <v>53955.17</v>
      </c>
      <c r="AM14" s="252" t="s">
        <v>46</v>
      </c>
      <c r="AN14" s="63">
        <v>3552.4160000000002</v>
      </c>
    </row>
    <row r="15" spans="1:41" s="72" customFormat="1" ht="12" customHeight="1" x14ac:dyDescent="0.2">
      <c r="A15" s="69"/>
      <c r="B15" s="70" t="s">
        <v>167</v>
      </c>
      <c r="C15" s="70"/>
      <c r="D15" s="70"/>
      <c r="E15" s="70"/>
      <c r="F15" s="66"/>
      <c r="G15" s="252"/>
      <c r="H15" s="66"/>
      <c r="I15" s="66"/>
      <c r="J15" s="66"/>
      <c r="K15" s="256"/>
      <c r="L15" s="66"/>
      <c r="M15" s="66"/>
      <c r="N15" s="66"/>
      <c r="O15" s="256"/>
      <c r="P15" s="66"/>
      <c r="Q15" s="66"/>
      <c r="R15" s="66"/>
      <c r="S15" s="256"/>
      <c r="T15" s="66"/>
      <c r="U15" s="71"/>
      <c r="V15" s="66"/>
      <c r="W15" s="256"/>
      <c r="X15" s="66"/>
      <c r="Y15" s="66"/>
      <c r="Z15" s="66"/>
      <c r="AA15" s="256"/>
      <c r="AB15" s="66"/>
      <c r="AC15" s="66"/>
      <c r="AD15" s="66"/>
      <c r="AE15" s="256"/>
      <c r="AF15" s="66"/>
      <c r="AG15" s="66"/>
      <c r="AH15" s="66"/>
      <c r="AI15" s="256"/>
      <c r="AJ15" s="66"/>
      <c r="AK15" s="71"/>
      <c r="AL15" s="66"/>
      <c r="AM15" s="256"/>
      <c r="AN15" s="66"/>
    </row>
    <row r="16" spans="1:41" s="72" customFormat="1" ht="12" customHeight="1" x14ac:dyDescent="0.2">
      <c r="B16" s="70" t="s">
        <v>4</v>
      </c>
      <c r="C16" s="70"/>
      <c r="D16" s="70"/>
      <c r="E16" s="70"/>
      <c r="F16" s="235">
        <v>112.369</v>
      </c>
      <c r="G16" s="252" t="s">
        <v>46</v>
      </c>
      <c r="H16" s="235">
        <v>17.329999999999998</v>
      </c>
      <c r="I16" s="185" t="s">
        <v>96</v>
      </c>
      <c r="J16" s="235">
        <v>457.43400000000003</v>
      </c>
      <c r="K16" s="252" t="s">
        <v>46</v>
      </c>
      <c r="L16" s="235">
        <v>185.666</v>
      </c>
      <c r="M16" s="185" t="s">
        <v>96</v>
      </c>
      <c r="N16" s="235">
        <v>678.37199999999996</v>
      </c>
      <c r="O16" s="252" t="s">
        <v>46</v>
      </c>
      <c r="P16" s="235">
        <v>643.46</v>
      </c>
      <c r="Q16" s="185" t="s">
        <v>96</v>
      </c>
      <c r="R16" s="235">
        <v>711.10799999999995</v>
      </c>
      <c r="S16" s="252" t="s">
        <v>46</v>
      </c>
      <c r="T16" s="235">
        <v>372.97</v>
      </c>
      <c r="U16" s="236" t="s">
        <v>96</v>
      </c>
      <c r="V16" s="235">
        <v>2539.31</v>
      </c>
      <c r="W16" s="252" t="s">
        <v>46</v>
      </c>
      <c r="X16" s="235">
        <v>856.81200000000001</v>
      </c>
      <c r="Y16" s="185" t="s">
        <v>96</v>
      </c>
      <c r="Z16" s="235">
        <v>407.52</v>
      </c>
      <c r="AA16" s="252" t="s">
        <v>46</v>
      </c>
      <c r="AB16" s="235">
        <v>184.29300000000001</v>
      </c>
      <c r="AC16" s="185" t="s">
        <v>96</v>
      </c>
      <c r="AD16" s="235">
        <v>49.796999999999997</v>
      </c>
      <c r="AE16" s="252" t="s">
        <v>46</v>
      </c>
      <c r="AF16" s="235">
        <v>31.007999999999999</v>
      </c>
      <c r="AG16" s="185" t="s">
        <v>96</v>
      </c>
      <c r="AH16" s="235">
        <v>69.471999999999994</v>
      </c>
      <c r="AI16" s="252" t="s">
        <v>46</v>
      </c>
      <c r="AJ16" s="235">
        <v>52.415999999999997</v>
      </c>
      <c r="AK16" s="236" t="s">
        <v>96</v>
      </c>
      <c r="AL16" s="235">
        <v>5025.3819999999996</v>
      </c>
      <c r="AM16" s="252" t="s">
        <v>46</v>
      </c>
      <c r="AN16" s="235">
        <v>1162.319</v>
      </c>
    </row>
    <row r="17" spans="1:40" s="72" customFormat="1" ht="12" customHeight="1" x14ac:dyDescent="0.2">
      <c r="B17" s="70" t="s">
        <v>3</v>
      </c>
      <c r="C17" s="70"/>
      <c r="D17" s="70"/>
      <c r="E17" s="70"/>
      <c r="F17" s="235">
        <v>350.512</v>
      </c>
      <c r="G17" s="252" t="s">
        <v>46</v>
      </c>
      <c r="H17" s="235">
        <v>79.450999999999993</v>
      </c>
      <c r="I17" s="185" t="s">
        <v>96</v>
      </c>
      <c r="J17" s="235">
        <v>302.58499999999998</v>
      </c>
      <c r="K17" s="252" t="s">
        <v>46</v>
      </c>
      <c r="L17" s="235">
        <v>150.96700000000001</v>
      </c>
      <c r="M17" s="185" t="s">
        <v>96</v>
      </c>
      <c r="N17" s="235">
        <v>1162.586</v>
      </c>
      <c r="O17" s="252" t="s">
        <v>46</v>
      </c>
      <c r="P17" s="235">
        <v>1945.7380000000001</v>
      </c>
      <c r="Q17" s="185" t="s">
        <v>96</v>
      </c>
      <c r="R17" s="235">
        <v>310.08</v>
      </c>
      <c r="S17" s="252" t="s">
        <v>46</v>
      </c>
      <c r="T17" s="235">
        <v>104.02</v>
      </c>
      <c r="U17" s="236" t="s">
        <v>96</v>
      </c>
      <c r="V17" s="235">
        <v>1422.7529999999999</v>
      </c>
      <c r="W17" s="252" t="s">
        <v>46</v>
      </c>
      <c r="X17" s="235">
        <v>131.197</v>
      </c>
      <c r="Y17" s="185" t="s">
        <v>96</v>
      </c>
      <c r="Z17" s="235">
        <v>458.54</v>
      </c>
      <c r="AA17" s="252" t="s">
        <v>46</v>
      </c>
      <c r="AB17" s="235">
        <v>268.14600000000002</v>
      </c>
      <c r="AC17" s="185" t="s">
        <v>96</v>
      </c>
      <c r="AD17" s="235">
        <v>78.370999999999995</v>
      </c>
      <c r="AE17" s="252" t="s">
        <v>46</v>
      </c>
      <c r="AF17" s="235">
        <v>33.502000000000002</v>
      </c>
      <c r="AG17" s="185" t="s">
        <v>96</v>
      </c>
      <c r="AH17" s="235">
        <v>2311.1930000000002</v>
      </c>
      <c r="AI17" s="252" t="s">
        <v>46</v>
      </c>
      <c r="AJ17" s="235">
        <v>146.50200000000001</v>
      </c>
      <c r="AK17" s="236" t="s">
        <v>96</v>
      </c>
      <c r="AL17" s="235">
        <v>6396.6210000000001</v>
      </c>
      <c r="AM17" s="252" t="s">
        <v>46</v>
      </c>
      <c r="AN17" s="235">
        <v>1982.154</v>
      </c>
    </row>
    <row r="18" spans="1:40" s="72" customFormat="1" ht="12" customHeight="1" x14ac:dyDescent="0.2">
      <c r="B18" s="70" t="s">
        <v>5</v>
      </c>
      <c r="C18" s="70"/>
      <c r="D18" s="70"/>
      <c r="E18" s="70"/>
      <c r="F18" s="235">
        <v>239.86099999999999</v>
      </c>
      <c r="G18" s="252" t="s">
        <v>46</v>
      </c>
      <c r="H18" s="235">
        <v>131.483</v>
      </c>
      <c r="I18" s="185" t="s">
        <v>96</v>
      </c>
      <c r="J18" s="235">
        <v>978.59</v>
      </c>
      <c r="K18" s="252" t="s">
        <v>46</v>
      </c>
      <c r="L18" s="235">
        <v>301.512</v>
      </c>
      <c r="M18" s="185" t="s">
        <v>96</v>
      </c>
      <c r="N18" s="235">
        <v>636.77499999999998</v>
      </c>
      <c r="O18" s="252" t="s">
        <v>46</v>
      </c>
      <c r="P18" s="235">
        <v>284.74599999999998</v>
      </c>
      <c r="Q18" s="185" t="s">
        <v>96</v>
      </c>
      <c r="R18" s="235">
        <v>933.72699999999998</v>
      </c>
      <c r="S18" s="252" t="s">
        <v>46</v>
      </c>
      <c r="T18" s="235">
        <v>279.95499999999998</v>
      </c>
      <c r="U18" s="236" t="s">
        <v>96</v>
      </c>
      <c r="V18" s="235">
        <v>1447.799</v>
      </c>
      <c r="W18" s="252" t="s">
        <v>46</v>
      </c>
      <c r="X18" s="235">
        <v>230.03399999999999</v>
      </c>
      <c r="Y18" s="185" t="s">
        <v>96</v>
      </c>
      <c r="Z18" s="235">
        <v>1309.8630000000001</v>
      </c>
      <c r="AA18" s="252" t="s">
        <v>46</v>
      </c>
      <c r="AB18" s="235">
        <v>449.30099999999999</v>
      </c>
      <c r="AC18" s="185" t="s">
        <v>96</v>
      </c>
      <c r="AD18" s="235">
        <v>789.00599999999997</v>
      </c>
      <c r="AE18" s="252" t="s">
        <v>46</v>
      </c>
      <c r="AF18" s="235">
        <v>377.39699999999999</v>
      </c>
      <c r="AG18" s="185" t="s">
        <v>96</v>
      </c>
      <c r="AH18" s="235">
        <v>6058.5969999999998</v>
      </c>
      <c r="AI18" s="252" t="s">
        <v>46</v>
      </c>
      <c r="AJ18" s="235">
        <v>307.745</v>
      </c>
      <c r="AK18" s="236" t="s">
        <v>96</v>
      </c>
      <c r="AL18" s="235">
        <v>12394.218000000001</v>
      </c>
      <c r="AM18" s="252" t="s">
        <v>46</v>
      </c>
      <c r="AN18" s="235">
        <v>763.43499999999995</v>
      </c>
    </row>
    <row r="19" spans="1:40" s="89" customFormat="1" ht="11.25" x14ac:dyDescent="0.2">
      <c r="B19" s="90" t="s">
        <v>6</v>
      </c>
      <c r="C19" s="90"/>
      <c r="D19" s="90"/>
      <c r="E19" s="90"/>
      <c r="F19" s="237">
        <v>758.26599999999996</v>
      </c>
      <c r="G19" s="252" t="s">
        <v>46</v>
      </c>
      <c r="H19" s="235">
        <v>380.56099999999998</v>
      </c>
      <c r="I19" s="185" t="s">
        <v>96</v>
      </c>
      <c r="J19" s="235">
        <v>628.80700000000002</v>
      </c>
      <c r="K19" s="252" t="s">
        <v>46</v>
      </c>
      <c r="L19" s="235">
        <v>169.291</v>
      </c>
      <c r="M19" s="185" t="s">
        <v>96</v>
      </c>
      <c r="N19" s="235">
        <v>1059.92</v>
      </c>
      <c r="O19" s="252" t="s">
        <v>46</v>
      </c>
      <c r="P19" s="235">
        <v>862.85199999999998</v>
      </c>
      <c r="Q19" s="185" t="s">
        <v>96</v>
      </c>
      <c r="R19" s="235">
        <v>787.23800000000006</v>
      </c>
      <c r="S19" s="252" t="s">
        <v>46</v>
      </c>
      <c r="T19" s="235">
        <v>259.37299999999999</v>
      </c>
      <c r="U19" s="236" t="s">
        <v>96</v>
      </c>
      <c r="V19" s="235">
        <v>3637.3220000000001</v>
      </c>
      <c r="W19" s="252" t="s">
        <v>46</v>
      </c>
      <c r="X19" s="235">
        <v>542.94000000000005</v>
      </c>
      <c r="Y19" s="185" t="s">
        <v>96</v>
      </c>
      <c r="Z19" s="235">
        <v>341.69</v>
      </c>
      <c r="AA19" s="252" t="s">
        <v>46</v>
      </c>
      <c r="AB19" s="235">
        <v>128.49100000000001</v>
      </c>
      <c r="AC19" s="185" t="s">
        <v>96</v>
      </c>
      <c r="AD19" s="235">
        <v>587.23800000000006</v>
      </c>
      <c r="AE19" s="252" t="s">
        <v>46</v>
      </c>
      <c r="AF19" s="235">
        <v>375.10500000000002</v>
      </c>
      <c r="AG19" s="185" t="s">
        <v>96</v>
      </c>
      <c r="AH19" s="235">
        <v>2557.0549999999998</v>
      </c>
      <c r="AI19" s="252" t="s">
        <v>46</v>
      </c>
      <c r="AJ19" s="235">
        <v>281.75099999999998</v>
      </c>
      <c r="AK19" s="236" t="s">
        <v>96</v>
      </c>
      <c r="AL19" s="235">
        <v>10357.536</v>
      </c>
      <c r="AM19" s="252" t="s">
        <v>46</v>
      </c>
      <c r="AN19" s="237">
        <v>1208.1469999999999</v>
      </c>
    </row>
    <row r="20" spans="1:40" s="89" customFormat="1" ht="12.75" customHeight="1" x14ac:dyDescent="0.2">
      <c r="B20" s="91" t="s">
        <v>380</v>
      </c>
      <c r="C20" s="90"/>
      <c r="D20" s="90"/>
      <c r="E20" s="90"/>
      <c r="F20" s="237">
        <v>99.058000000000007</v>
      </c>
      <c r="G20" s="252" t="s">
        <v>46</v>
      </c>
      <c r="H20" s="235">
        <v>91.054000000000002</v>
      </c>
      <c r="I20" s="185" t="s">
        <v>96</v>
      </c>
      <c r="J20" s="235">
        <v>264.24900000000002</v>
      </c>
      <c r="K20" s="252" t="s">
        <v>46</v>
      </c>
      <c r="L20" s="235">
        <v>88.593000000000004</v>
      </c>
      <c r="M20" s="185" t="s">
        <v>96</v>
      </c>
      <c r="N20" s="235">
        <v>230.86699999999999</v>
      </c>
      <c r="O20" s="252" t="s">
        <v>46</v>
      </c>
      <c r="P20" s="235">
        <v>174.203</v>
      </c>
      <c r="Q20" s="185" t="s">
        <v>96</v>
      </c>
      <c r="R20" s="235">
        <v>237.31299999999999</v>
      </c>
      <c r="S20" s="252" t="s">
        <v>46</v>
      </c>
      <c r="T20" s="235">
        <v>128.636</v>
      </c>
      <c r="U20" s="236" t="s">
        <v>96</v>
      </c>
      <c r="V20" s="235">
        <v>212.93700000000001</v>
      </c>
      <c r="W20" s="252" t="s">
        <v>46</v>
      </c>
      <c r="X20" s="235">
        <v>103.41500000000001</v>
      </c>
      <c r="Y20" s="185" t="s">
        <v>96</v>
      </c>
      <c r="Z20" s="235">
        <v>680.84400000000005</v>
      </c>
      <c r="AA20" s="252" t="s">
        <v>46</v>
      </c>
      <c r="AB20" s="235">
        <v>249.29300000000001</v>
      </c>
      <c r="AC20" s="185" t="s">
        <v>96</v>
      </c>
      <c r="AD20" s="235">
        <v>129.08600000000001</v>
      </c>
      <c r="AE20" s="252" t="s">
        <v>46</v>
      </c>
      <c r="AF20" s="235">
        <v>78.977999999999994</v>
      </c>
      <c r="AG20" s="185" t="s">
        <v>96</v>
      </c>
      <c r="AH20" s="235">
        <v>105.44199999999999</v>
      </c>
      <c r="AI20" s="252" t="s">
        <v>46</v>
      </c>
      <c r="AJ20" s="235">
        <v>62.843000000000004</v>
      </c>
      <c r="AK20" s="236" t="s">
        <v>96</v>
      </c>
      <c r="AL20" s="235">
        <v>1959.796</v>
      </c>
      <c r="AM20" s="252" t="s">
        <v>46</v>
      </c>
      <c r="AN20" s="237">
        <v>355.36500000000001</v>
      </c>
    </row>
    <row r="21" spans="1:40" s="89" customFormat="1" ht="12.75" customHeight="1" x14ac:dyDescent="0.2">
      <c r="B21" s="91" t="s">
        <v>8</v>
      </c>
      <c r="C21" s="90"/>
      <c r="D21" s="90"/>
      <c r="E21" s="90"/>
      <c r="F21" s="237">
        <v>126.848</v>
      </c>
      <c r="G21" s="252" t="s">
        <v>46</v>
      </c>
      <c r="H21" s="235">
        <v>85.323999999999998</v>
      </c>
      <c r="I21" s="185" t="s">
        <v>96</v>
      </c>
      <c r="J21" s="235">
        <v>386.91800000000001</v>
      </c>
      <c r="K21" s="252" t="s">
        <v>46</v>
      </c>
      <c r="L21" s="235">
        <v>146.613</v>
      </c>
      <c r="M21" s="185" t="s">
        <v>96</v>
      </c>
      <c r="N21" s="235">
        <v>256.964</v>
      </c>
      <c r="O21" s="252" t="s">
        <v>46</v>
      </c>
      <c r="P21" s="235">
        <v>178.53700000000001</v>
      </c>
      <c r="Q21" s="185" t="s">
        <v>96</v>
      </c>
      <c r="R21" s="235">
        <v>549.33699999999999</v>
      </c>
      <c r="S21" s="252" t="s">
        <v>46</v>
      </c>
      <c r="T21" s="235">
        <v>163.464</v>
      </c>
      <c r="U21" s="236" t="s">
        <v>96</v>
      </c>
      <c r="V21" s="235">
        <v>1241.2439999999999</v>
      </c>
      <c r="W21" s="252" t="s">
        <v>46</v>
      </c>
      <c r="X21" s="235">
        <v>70.567999999999998</v>
      </c>
      <c r="Y21" s="185" t="s">
        <v>96</v>
      </c>
      <c r="Z21" s="235">
        <v>610.548</v>
      </c>
      <c r="AA21" s="252" t="s">
        <v>46</v>
      </c>
      <c r="AB21" s="235">
        <v>239.084</v>
      </c>
      <c r="AC21" s="185" t="s">
        <v>96</v>
      </c>
      <c r="AD21" s="235">
        <v>387.88099999999997</v>
      </c>
      <c r="AE21" s="252" t="s">
        <v>46</v>
      </c>
      <c r="AF21" s="235">
        <v>344.23599999999999</v>
      </c>
      <c r="AG21" s="185" t="s">
        <v>96</v>
      </c>
      <c r="AH21" s="235">
        <v>79.673000000000002</v>
      </c>
      <c r="AI21" s="252" t="s">
        <v>46</v>
      </c>
      <c r="AJ21" s="235">
        <v>63.203000000000003</v>
      </c>
      <c r="AK21" s="236" t="s">
        <v>96</v>
      </c>
      <c r="AL21" s="235">
        <v>3639.413</v>
      </c>
      <c r="AM21" s="252" t="s">
        <v>46</v>
      </c>
      <c r="AN21" s="237">
        <v>499.05599999999998</v>
      </c>
    </row>
    <row r="22" spans="1:40" s="89" customFormat="1" ht="12.75" customHeight="1" x14ac:dyDescent="0.2">
      <c r="B22" s="91" t="s">
        <v>382</v>
      </c>
      <c r="C22" s="90"/>
      <c r="D22" s="90"/>
      <c r="E22" s="90"/>
      <c r="F22" s="237">
        <v>305.35199999999998</v>
      </c>
      <c r="G22" s="252" t="s">
        <v>46</v>
      </c>
      <c r="H22" s="235">
        <v>193.874</v>
      </c>
      <c r="I22" s="185" t="s">
        <v>96</v>
      </c>
      <c r="J22" s="235">
        <v>486.00599999999997</v>
      </c>
      <c r="K22" s="252" t="s">
        <v>46</v>
      </c>
      <c r="L22" s="235">
        <v>295.25099999999998</v>
      </c>
      <c r="M22" s="185" t="s">
        <v>96</v>
      </c>
      <c r="N22" s="235">
        <v>366.89400000000001</v>
      </c>
      <c r="O22" s="252" t="s">
        <v>46</v>
      </c>
      <c r="P22" s="235">
        <v>145.24</v>
      </c>
      <c r="Q22" s="185" t="s">
        <v>96</v>
      </c>
      <c r="R22" s="235">
        <v>715.83399999999995</v>
      </c>
      <c r="S22" s="252" t="s">
        <v>46</v>
      </c>
      <c r="T22" s="235">
        <v>161.55199999999999</v>
      </c>
      <c r="U22" s="236" t="s">
        <v>96</v>
      </c>
      <c r="V22" s="235">
        <v>4637.1689999999999</v>
      </c>
      <c r="W22" s="252" t="s">
        <v>46</v>
      </c>
      <c r="X22" s="235">
        <v>273.78699999999998</v>
      </c>
      <c r="Y22" s="185" t="s">
        <v>96</v>
      </c>
      <c r="Z22" s="235">
        <v>480.16399999999999</v>
      </c>
      <c r="AA22" s="252" t="s">
        <v>46</v>
      </c>
      <c r="AB22" s="235">
        <v>219.55199999999999</v>
      </c>
      <c r="AC22" s="185" t="s">
        <v>96</v>
      </c>
      <c r="AD22" s="235">
        <v>211.15600000000001</v>
      </c>
      <c r="AE22" s="252" t="s">
        <v>46</v>
      </c>
      <c r="AF22" s="235">
        <v>132.72399999999999</v>
      </c>
      <c r="AG22" s="185" t="s">
        <v>96</v>
      </c>
      <c r="AH22" s="235">
        <v>3000.828</v>
      </c>
      <c r="AI22" s="252" t="s">
        <v>46</v>
      </c>
      <c r="AJ22" s="235">
        <v>253.489</v>
      </c>
      <c r="AK22" s="236" t="s">
        <v>96</v>
      </c>
      <c r="AL22" s="235">
        <v>10203.402</v>
      </c>
      <c r="AM22" s="252" t="s">
        <v>46</v>
      </c>
      <c r="AN22" s="237">
        <v>591.702</v>
      </c>
    </row>
    <row r="23" spans="1:40" s="72" customFormat="1" ht="22.5" customHeight="1" x14ac:dyDescent="0.2">
      <c r="B23" s="70" t="s">
        <v>384</v>
      </c>
      <c r="C23" s="70"/>
      <c r="D23" s="70"/>
      <c r="E23" s="70"/>
      <c r="F23" s="237">
        <v>279.37900000000002</v>
      </c>
      <c r="G23" s="267" t="s">
        <v>46</v>
      </c>
      <c r="H23" s="237">
        <v>141.084</v>
      </c>
      <c r="I23" s="268" t="s">
        <v>96</v>
      </c>
      <c r="J23" s="237">
        <v>758.21799999999996</v>
      </c>
      <c r="K23" s="267" t="s">
        <v>46</v>
      </c>
      <c r="L23" s="237">
        <v>226.96899999999999</v>
      </c>
      <c r="M23" s="268" t="s">
        <v>96</v>
      </c>
      <c r="N23" s="237">
        <v>642.19500000000005</v>
      </c>
      <c r="O23" s="267" t="s">
        <v>46</v>
      </c>
      <c r="P23" s="237">
        <v>359.43900000000002</v>
      </c>
      <c r="Q23" s="268" t="s">
        <v>96</v>
      </c>
      <c r="R23" s="237">
        <v>568.16499999999996</v>
      </c>
      <c r="S23" s="267" t="s">
        <v>46</v>
      </c>
      <c r="T23" s="237">
        <v>141.084</v>
      </c>
      <c r="U23" s="237" t="s">
        <v>96</v>
      </c>
      <c r="V23" s="237">
        <v>824.39200000000005</v>
      </c>
      <c r="W23" s="267" t="s">
        <v>46</v>
      </c>
      <c r="X23" s="237">
        <v>150.876</v>
      </c>
      <c r="Y23" s="268" t="s">
        <v>96</v>
      </c>
      <c r="Z23" s="237">
        <v>582.71799999999996</v>
      </c>
      <c r="AA23" s="267" t="s">
        <v>46</v>
      </c>
      <c r="AB23" s="237">
        <v>213.82599999999999</v>
      </c>
      <c r="AC23" s="268" t="s">
        <v>96</v>
      </c>
      <c r="AD23" s="237">
        <v>211.536</v>
      </c>
      <c r="AE23" s="267" t="s">
        <v>46</v>
      </c>
      <c r="AF23" s="237">
        <v>129.52099999999999</v>
      </c>
      <c r="AG23" s="268" t="s">
        <v>96</v>
      </c>
      <c r="AH23" s="237">
        <v>112.199</v>
      </c>
      <c r="AI23" s="267" t="s">
        <v>46</v>
      </c>
      <c r="AJ23" s="237">
        <v>50.997999999999998</v>
      </c>
      <c r="AK23" s="237" t="s">
        <v>96</v>
      </c>
      <c r="AL23" s="237">
        <v>3978.8020000000001</v>
      </c>
      <c r="AM23" s="267" t="s">
        <v>46</v>
      </c>
      <c r="AN23" s="237">
        <v>534.45699999999999</v>
      </c>
    </row>
    <row r="24" spans="1:40" s="72" customFormat="1" ht="5.25" customHeight="1" x14ac:dyDescent="0.2">
      <c r="A24" s="74"/>
      <c r="B24" s="74"/>
      <c r="C24" s="74"/>
      <c r="D24" s="74"/>
      <c r="E24" s="74"/>
      <c r="F24" s="74"/>
      <c r="G24" s="257"/>
      <c r="H24" s="74"/>
      <c r="I24" s="74"/>
      <c r="J24" s="74"/>
      <c r="K24" s="257"/>
      <c r="L24" s="74"/>
      <c r="M24" s="74"/>
      <c r="N24" s="74"/>
      <c r="O24" s="257"/>
      <c r="P24" s="74"/>
      <c r="Q24" s="74"/>
      <c r="R24" s="74"/>
      <c r="S24" s="257"/>
      <c r="T24" s="74"/>
      <c r="U24" s="74"/>
      <c r="V24" s="74"/>
      <c r="W24" s="257"/>
      <c r="X24" s="74"/>
      <c r="Y24" s="74"/>
      <c r="Z24" s="74"/>
      <c r="AA24" s="257"/>
      <c r="AB24" s="74"/>
      <c r="AC24" s="74"/>
      <c r="AD24" s="74"/>
      <c r="AE24" s="257"/>
      <c r="AF24" s="74"/>
      <c r="AG24" s="74"/>
      <c r="AH24" s="74"/>
      <c r="AI24" s="257"/>
      <c r="AJ24" s="74"/>
      <c r="AK24" s="74"/>
      <c r="AL24" s="74"/>
      <c r="AM24" s="257"/>
      <c r="AN24" s="74"/>
    </row>
    <row r="25" spans="1:40" s="72" customFormat="1" ht="12" customHeight="1" x14ac:dyDescent="0.2">
      <c r="A25" s="75"/>
      <c r="B25" s="75"/>
      <c r="C25" s="75"/>
      <c r="D25" s="75"/>
      <c r="E25" s="75"/>
      <c r="F25" s="76"/>
      <c r="G25" s="258"/>
      <c r="H25" s="77"/>
      <c r="I25" s="77"/>
      <c r="J25" s="77"/>
      <c r="K25" s="258"/>
      <c r="L25" s="77"/>
      <c r="M25" s="77"/>
      <c r="N25" s="77"/>
      <c r="O25" s="258"/>
      <c r="P25" s="77"/>
      <c r="Q25" s="77"/>
      <c r="R25" s="77"/>
      <c r="S25" s="258"/>
      <c r="T25" s="77"/>
      <c r="U25" s="66"/>
      <c r="V25" s="76"/>
      <c r="W25" s="258"/>
      <c r="X25" s="77"/>
      <c r="Y25" s="77"/>
      <c r="Z25" s="77"/>
      <c r="AA25" s="258"/>
      <c r="AB25" s="77"/>
      <c r="AC25" s="77"/>
      <c r="AD25" s="77"/>
      <c r="AE25" s="258"/>
      <c r="AF25" s="77"/>
      <c r="AG25" s="77"/>
      <c r="AH25" s="77"/>
      <c r="AI25" s="258"/>
      <c r="AJ25" s="77"/>
      <c r="AK25" s="66"/>
      <c r="AL25" s="77"/>
      <c r="AM25" s="258"/>
      <c r="AN25" s="77"/>
    </row>
    <row r="26" spans="1:40" s="72" customFormat="1" ht="12" customHeight="1" x14ac:dyDescent="0.2">
      <c r="A26" s="264" t="s">
        <v>383</v>
      </c>
      <c r="B26" s="264"/>
      <c r="C26" s="199"/>
      <c r="D26" s="199"/>
      <c r="E26" s="199"/>
      <c r="G26" s="253"/>
      <c r="K26" s="253"/>
      <c r="O26" s="253"/>
      <c r="S26" s="253"/>
      <c r="U26" s="71"/>
      <c r="W26" s="253"/>
      <c r="AA26" s="253"/>
      <c r="AE26" s="253"/>
      <c r="AI26" s="253"/>
      <c r="AK26" s="71"/>
      <c r="AM26" s="253"/>
    </row>
    <row r="27" spans="1:40" s="72" customFormat="1" ht="12" customHeight="1" x14ac:dyDescent="0.2">
      <c r="A27" s="340" t="s">
        <v>1</v>
      </c>
      <c r="B27" s="340"/>
      <c r="C27" s="198"/>
      <c r="D27" s="198"/>
      <c r="E27" s="198"/>
      <c r="F27" s="63">
        <v>91.361000000000004</v>
      </c>
      <c r="G27" s="259" t="s">
        <v>46</v>
      </c>
      <c r="H27" s="63">
        <v>42.072000000000003</v>
      </c>
      <c r="I27" s="251" t="s">
        <v>96</v>
      </c>
      <c r="J27" s="63">
        <v>989.226</v>
      </c>
      <c r="K27" s="259" t="s">
        <v>46</v>
      </c>
      <c r="L27" s="63">
        <v>561.15700000000004</v>
      </c>
      <c r="M27" s="251" t="s">
        <v>96</v>
      </c>
      <c r="N27" s="63">
        <v>406.608</v>
      </c>
      <c r="O27" s="259" t="s">
        <v>46</v>
      </c>
      <c r="P27" s="63">
        <v>236.67500000000001</v>
      </c>
      <c r="Q27" s="251" t="s">
        <v>96</v>
      </c>
      <c r="R27" s="63">
        <v>1367.316</v>
      </c>
      <c r="S27" s="259" t="s">
        <v>46</v>
      </c>
      <c r="T27" s="63">
        <v>1419.3440000000001</v>
      </c>
      <c r="U27" s="66" t="s">
        <v>96</v>
      </c>
      <c r="V27" s="63">
        <v>3161.665</v>
      </c>
      <c r="W27" s="259" t="s">
        <v>46</v>
      </c>
      <c r="X27" s="63">
        <v>344.13600000000002</v>
      </c>
      <c r="Y27" s="251" t="s">
        <v>96</v>
      </c>
      <c r="Z27" s="63">
        <v>909.79600000000005</v>
      </c>
      <c r="AA27" s="259" t="s">
        <v>46</v>
      </c>
      <c r="AB27" s="63">
        <v>269.20400000000001</v>
      </c>
      <c r="AC27" s="251" t="s">
        <v>96</v>
      </c>
      <c r="AD27" s="63">
        <v>439.185</v>
      </c>
      <c r="AE27" s="259" t="s">
        <v>46</v>
      </c>
      <c r="AF27" s="63">
        <v>158.792</v>
      </c>
      <c r="AG27" s="251" t="s">
        <v>96</v>
      </c>
      <c r="AH27" s="63">
        <v>468.13900000000001</v>
      </c>
      <c r="AI27" s="259" t="s">
        <v>46</v>
      </c>
      <c r="AJ27" s="63">
        <v>306.04300000000001</v>
      </c>
      <c r="AK27" s="66" t="s">
        <v>96</v>
      </c>
      <c r="AL27" s="63">
        <v>7833.2950000000001</v>
      </c>
      <c r="AM27" s="259" t="s">
        <v>46</v>
      </c>
      <c r="AN27" s="63">
        <v>1631.6969999999999</v>
      </c>
    </row>
    <row r="28" spans="1:40" s="72" customFormat="1" ht="12" customHeight="1" x14ac:dyDescent="0.2">
      <c r="A28" s="69"/>
      <c r="B28" s="70" t="s">
        <v>167</v>
      </c>
      <c r="C28" s="70"/>
      <c r="D28" s="70"/>
      <c r="E28" s="70"/>
      <c r="F28" s="66"/>
      <c r="G28" s="259"/>
      <c r="H28" s="66"/>
      <c r="I28" s="66"/>
      <c r="J28" s="66"/>
      <c r="K28" s="260"/>
      <c r="L28" s="66"/>
      <c r="M28" s="66"/>
      <c r="N28" s="66"/>
      <c r="O28" s="260"/>
      <c r="P28" s="66"/>
      <c r="Q28" s="66"/>
      <c r="R28" s="66"/>
      <c r="S28" s="260"/>
      <c r="T28" s="66"/>
      <c r="U28" s="71"/>
      <c r="V28" s="66"/>
      <c r="W28" s="260"/>
      <c r="X28" s="66"/>
      <c r="Y28" s="66"/>
      <c r="Z28" s="66"/>
      <c r="AA28" s="260"/>
      <c r="AB28" s="66"/>
      <c r="AC28" s="66"/>
      <c r="AD28" s="66"/>
      <c r="AE28" s="260"/>
      <c r="AF28" s="66"/>
      <c r="AG28" s="66"/>
      <c r="AH28" s="66"/>
      <c r="AI28" s="260"/>
      <c r="AJ28" s="66"/>
      <c r="AK28" s="71"/>
      <c r="AL28" s="66"/>
      <c r="AM28" s="260"/>
      <c r="AN28" s="66"/>
    </row>
    <row r="29" spans="1:40" s="72" customFormat="1" ht="12" customHeight="1" x14ac:dyDescent="0.2">
      <c r="B29" s="70" t="s">
        <v>2</v>
      </c>
      <c r="C29" s="70"/>
      <c r="D29" s="70"/>
      <c r="E29" s="70"/>
      <c r="F29" s="73">
        <v>64.129000000000005</v>
      </c>
      <c r="G29" s="259" t="s">
        <v>46</v>
      </c>
      <c r="H29" s="73">
        <v>37.712000000000003</v>
      </c>
      <c r="I29" s="243" t="s">
        <v>96</v>
      </c>
      <c r="J29" s="73">
        <v>464.21899999999999</v>
      </c>
      <c r="K29" s="259" t="s">
        <v>46</v>
      </c>
      <c r="L29" s="73">
        <v>183.99</v>
      </c>
      <c r="M29" s="243" t="s">
        <v>96</v>
      </c>
      <c r="N29" s="73">
        <v>377.00400000000002</v>
      </c>
      <c r="O29" s="259" t="s">
        <v>46</v>
      </c>
      <c r="P29" s="73">
        <v>235.185</v>
      </c>
      <c r="Q29" s="243" t="s">
        <v>96</v>
      </c>
      <c r="R29" s="73">
        <v>434.49400000000003</v>
      </c>
      <c r="S29" s="259" t="s">
        <v>46</v>
      </c>
      <c r="T29" s="73">
        <v>124.188</v>
      </c>
      <c r="U29" s="71" t="s">
        <v>96</v>
      </c>
      <c r="V29" s="73">
        <v>2700.953</v>
      </c>
      <c r="W29" s="259" t="s">
        <v>46</v>
      </c>
      <c r="X29" s="73">
        <v>305.536</v>
      </c>
      <c r="Y29" s="243" t="s">
        <v>96</v>
      </c>
      <c r="Z29" s="73">
        <v>624.20899999999995</v>
      </c>
      <c r="AA29" s="259" t="s">
        <v>46</v>
      </c>
      <c r="AB29" s="73">
        <v>234.70699999999999</v>
      </c>
      <c r="AC29" s="243" t="s">
        <v>96</v>
      </c>
      <c r="AD29" s="73">
        <v>426.976</v>
      </c>
      <c r="AE29" s="259" t="s">
        <v>46</v>
      </c>
      <c r="AF29" s="73">
        <v>157.67599999999999</v>
      </c>
      <c r="AG29" s="243" t="s">
        <v>96</v>
      </c>
      <c r="AH29" s="73">
        <v>372.392</v>
      </c>
      <c r="AI29" s="259" t="s">
        <v>46</v>
      </c>
      <c r="AJ29" s="73">
        <v>280.86700000000002</v>
      </c>
      <c r="AK29" s="71" t="s">
        <v>96</v>
      </c>
      <c r="AL29" s="73">
        <v>5464.3760000000002</v>
      </c>
      <c r="AM29" s="259" t="s">
        <v>46</v>
      </c>
      <c r="AN29" s="73">
        <v>586.72199999999998</v>
      </c>
    </row>
    <row r="30" spans="1:40" s="72" customFormat="1" ht="12" customHeight="1" x14ac:dyDescent="0.2">
      <c r="B30" s="70" t="s">
        <v>381</v>
      </c>
      <c r="C30" s="70"/>
      <c r="D30" s="70"/>
      <c r="E30" s="70"/>
      <c r="F30" s="73">
        <v>6.3620000000000001</v>
      </c>
      <c r="G30" s="259" t="s">
        <v>46</v>
      </c>
      <c r="H30" s="73">
        <v>0.19600000000000001</v>
      </c>
      <c r="I30" s="243" t="s">
        <v>96</v>
      </c>
      <c r="J30" s="73">
        <v>30.983000000000001</v>
      </c>
      <c r="K30" s="259" t="s">
        <v>46</v>
      </c>
      <c r="L30" s="73">
        <v>16.059000000000001</v>
      </c>
      <c r="M30" s="243" t="s">
        <v>96</v>
      </c>
      <c r="N30" s="73">
        <v>9.1509999999999998</v>
      </c>
      <c r="O30" s="259" t="s">
        <v>46</v>
      </c>
      <c r="P30" s="73">
        <v>12.026999999999999</v>
      </c>
      <c r="Q30" s="243" t="s">
        <v>96</v>
      </c>
      <c r="R30" s="73">
        <v>52.003999999999998</v>
      </c>
      <c r="S30" s="259" t="s">
        <v>46</v>
      </c>
      <c r="T30" s="73">
        <v>25.765999999999998</v>
      </c>
      <c r="U30" s="71" t="s">
        <v>96</v>
      </c>
      <c r="V30" s="73">
        <v>57.451999999999998</v>
      </c>
      <c r="W30" s="259" t="s">
        <v>46</v>
      </c>
      <c r="X30" s="73">
        <v>24.507999999999999</v>
      </c>
      <c r="Y30" s="243" t="s">
        <v>96</v>
      </c>
      <c r="Z30" s="73">
        <v>38.033999999999999</v>
      </c>
      <c r="AA30" s="259" t="s">
        <v>46</v>
      </c>
      <c r="AB30" s="73">
        <v>21.542999999999999</v>
      </c>
      <c r="AC30" s="243" t="s">
        <v>96</v>
      </c>
      <c r="AD30" s="73">
        <v>2.7789999999999999</v>
      </c>
      <c r="AE30" s="259" t="s">
        <v>46</v>
      </c>
      <c r="AF30" s="73">
        <v>3.976</v>
      </c>
      <c r="AG30" s="243" t="s">
        <v>96</v>
      </c>
      <c r="AH30" s="73">
        <v>26.125</v>
      </c>
      <c r="AI30" s="259" t="s">
        <v>46</v>
      </c>
      <c r="AJ30" s="73">
        <v>18.527999999999999</v>
      </c>
      <c r="AK30" s="71" t="s">
        <v>96</v>
      </c>
      <c r="AL30" s="73">
        <v>222.89</v>
      </c>
      <c r="AM30" s="259" t="s">
        <v>46</v>
      </c>
      <c r="AN30" s="73">
        <v>49.481000000000002</v>
      </c>
    </row>
    <row r="31" spans="1:40" s="72" customFormat="1" ht="12" customHeight="1" x14ac:dyDescent="0.2">
      <c r="B31" s="70" t="s">
        <v>12</v>
      </c>
      <c r="C31" s="70"/>
      <c r="D31" s="70"/>
      <c r="E31" s="70"/>
      <c r="F31" s="73">
        <v>20.870999999999999</v>
      </c>
      <c r="G31" s="259" t="s">
        <v>46</v>
      </c>
      <c r="H31" s="73">
        <v>16.600000000000001</v>
      </c>
      <c r="I31" s="243" t="s">
        <v>96</v>
      </c>
      <c r="J31" s="73">
        <v>494.024</v>
      </c>
      <c r="K31" s="259" t="s">
        <v>46</v>
      </c>
      <c r="L31" s="73">
        <v>511.28899999999999</v>
      </c>
      <c r="M31" s="243" t="s">
        <v>96</v>
      </c>
      <c r="N31" s="73">
        <v>20.452999999999999</v>
      </c>
      <c r="O31" s="259" t="s">
        <v>46</v>
      </c>
      <c r="P31" s="73">
        <v>15.468</v>
      </c>
      <c r="Q31" s="243" t="s">
        <v>96</v>
      </c>
      <c r="R31" s="73">
        <v>880.81899999999996</v>
      </c>
      <c r="S31" s="259" t="s">
        <v>46</v>
      </c>
      <c r="T31" s="73">
        <v>1410.94</v>
      </c>
      <c r="U31" s="71" t="s">
        <v>96</v>
      </c>
      <c r="V31" s="73">
        <v>403.26</v>
      </c>
      <c r="W31" s="259" t="s">
        <v>46</v>
      </c>
      <c r="X31" s="73">
        <v>139.59100000000001</v>
      </c>
      <c r="Y31" s="243" t="s">
        <v>96</v>
      </c>
      <c r="Z31" s="73">
        <v>247.553</v>
      </c>
      <c r="AA31" s="259" t="s">
        <v>46</v>
      </c>
      <c r="AB31" s="73">
        <v>111.13500000000001</v>
      </c>
      <c r="AC31" s="243" t="s">
        <v>96</v>
      </c>
      <c r="AD31" s="73">
        <v>9.43</v>
      </c>
      <c r="AE31" s="259" t="s">
        <v>46</v>
      </c>
      <c r="AF31" s="73">
        <v>17.437999999999999</v>
      </c>
      <c r="AG31" s="243" t="s">
        <v>96</v>
      </c>
      <c r="AH31" s="73">
        <v>69.620999999999995</v>
      </c>
      <c r="AI31" s="259" t="s">
        <v>46</v>
      </c>
      <c r="AJ31" s="73">
        <v>104.697</v>
      </c>
      <c r="AK31" s="71" t="s">
        <v>96</v>
      </c>
      <c r="AL31" s="73">
        <v>2146.0300000000002</v>
      </c>
      <c r="AM31" s="259" t="s">
        <v>46</v>
      </c>
      <c r="AN31" s="73">
        <v>1513.6110000000001</v>
      </c>
    </row>
    <row r="32" spans="1:40" s="72" customFormat="1" ht="5.25" customHeight="1" x14ac:dyDescent="0.2">
      <c r="A32" s="74"/>
      <c r="B32" s="74"/>
      <c r="C32" s="74"/>
      <c r="D32" s="74"/>
      <c r="E32" s="74"/>
      <c r="F32" s="74"/>
      <c r="G32" s="257"/>
      <c r="H32" s="74"/>
      <c r="I32" s="74"/>
      <c r="J32" s="74"/>
      <c r="K32" s="257"/>
      <c r="L32" s="74"/>
      <c r="M32" s="74"/>
      <c r="N32" s="74"/>
      <c r="O32" s="257"/>
      <c r="P32" s="74"/>
      <c r="Q32" s="74"/>
      <c r="R32" s="74"/>
      <c r="S32" s="257"/>
      <c r="T32" s="74"/>
      <c r="U32" s="74"/>
      <c r="V32" s="74"/>
      <c r="W32" s="257"/>
      <c r="X32" s="74"/>
      <c r="Y32" s="74"/>
      <c r="Z32" s="74"/>
      <c r="AA32" s="257"/>
      <c r="AB32" s="74"/>
      <c r="AC32" s="74"/>
      <c r="AD32" s="74"/>
      <c r="AE32" s="257"/>
      <c r="AF32" s="74"/>
      <c r="AG32" s="74"/>
      <c r="AH32" s="74"/>
      <c r="AI32" s="257"/>
      <c r="AJ32" s="74"/>
      <c r="AK32" s="74"/>
      <c r="AL32" s="74"/>
      <c r="AM32" s="257"/>
      <c r="AN32" s="74"/>
    </row>
    <row r="33" spans="1:40" s="72" customFormat="1" ht="10.5" customHeight="1" x14ac:dyDescent="0.2">
      <c r="A33" s="70"/>
      <c r="B33" s="70"/>
      <c r="C33" s="70"/>
      <c r="D33" s="70"/>
      <c r="E33" s="70"/>
      <c r="G33" s="256"/>
      <c r="K33" s="256"/>
      <c r="O33" s="256"/>
      <c r="S33" s="256"/>
      <c r="U33" s="71"/>
      <c r="W33" s="256"/>
      <c r="AA33" s="256"/>
      <c r="AE33" s="256"/>
      <c r="AI33" s="256"/>
      <c r="AK33" s="71"/>
      <c r="AM33" s="256"/>
    </row>
    <row r="34" spans="1:40" ht="11.25" customHeight="1" x14ac:dyDescent="0.2">
      <c r="A34" s="336" t="s">
        <v>168</v>
      </c>
      <c r="B34" s="336"/>
      <c r="C34" s="336"/>
      <c r="D34" s="336"/>
      <c r="E34" s="336"/>
      <c r="F34" s="336"/>
      <c r="G34" s="336"/>
      <c r="H34" s="336"/>
      <c r="I34" s="78"/>
      <c r="J34" s="78"/>
      <c r="K34" s="256"/>
      <c r="L34" s="78"/>
      <c r="M34" s="78"/>
      <c r="N34" s="78"/>
      <c r="O34" s="256"/>
      <c r="P34" s="78"/>
      <c r="Q34" s="78"/>
      <c r="R34" s="78"/>
      <c r="S34" s="256"/>
      <c r="T34" s="78"/>
      <c r="U34" s="79"/>
      <c r="V34" s="295"/>
      <c r="W34" s="256"/>
      <c r="X34" s="295"/>
      <c r="Y34" s="295"/>
      <c r="Z34" s="78"/>
      <c r="AA34" s="256"/>
      <c r="AB34" s="78"/>
      <c r="AC34" s="78"/>
      <c r="AD34" s="78"/>
      <c r="AE34" s="256"/>
      <c r="AF34" s="78"/>
      <c r="AG34" s="78"/>
      <c r="AH34" s="78"/>
      <c r="AI34" s="256"/>
      <c r="AJ34" s="78"/>
      <c r="AK34" s="79"/>
      <c r="AL34" s="78"/>
      <c r="AM34" s="256"/>
      <c r="AN34" s="78"/>
    </row>
    <row r="35" spans="1:40" s="68" customFormat="1" ht="12" customHeight="1" x14ac:dyDescent="0.2">
      <c r="A35" s="338" t="s">
        <v>1</v>
      </c>
      <c r="B35" s="338"/>
      <c r="C35" s="201"/>
      <c r="D35" s="201"/>
      <c r="E35" s="201"/>
      <c r="F35" s="240">
        <v>36.808</v>
      </c>
      <c r="G35" s="261" t="s">
        <v>46</v>
      </c>
      <c r="H35" s="240">
        <v>28.33</v>
      </c>
      <c r="I35" s="59" t="s">
        <v>96</v>
      </c>
      <c r="J35" s="240">
        <v>2209.7890000000002</v>
      </c>
      <c r="K35" s="261" t="s">
        <v>46</v>
      </c>
      <c r="L35" s="240">
        <v>2074.116</v>
      </c>
      <c r="M35" s="59" t="s">
        <v>96</v>
      </c>
      <c r="N35" s="240">
        <v>1517.53</v>
      </c>
      <c r="O35" s="261" t="s">
        <v>46</v>
      </c>
      <c r="P35" s="240">
        <v>1548.6120000000001</v>
      </c>
      <c r="Q35" s="59" t="s">
        <v>96</v>
      </c>
      <c r="R35" s="240">
        <v>935.01900000000001</v>
      </c>
      <c r="S35" s="261" t="s">
        <v>46</v>
      </c>
      <c r="T35" s="240">
        <v>331.63200000000001</v>
      </c>
      <c r="U35" s="241" t="s">
        <v>96</v>
      </c>
      <c r="V35" s="240">
        <v>3056.7</v>
      </c>
      <c r="W35" s="261" t="s">
        <v>46</v>
      </c>
      <c r="X35" s="240">
        <v>708.53499999999997</v>
      </c>
      <c r="Y35" s="59" t="s">
        <v>96</v>
      </c>
      <c r="Z35" s="240">
        <v>2479.3319999999999</v>
      </c>
      <c r="AA35" s="261" t="s">
        <v>46</v>
      </c>
      <c r="AB35" s="240">
        <v>813.46299999999997</v>
      </c>
      <c r="AC35" s="59" t="s">
        <v>96</v>
      </c>
      <c r="AD35" s="240">
        <v>597.88499999999999</v>
      </c>
      <c r="AE35" s="261" t="s">
        <v>46</v>
      </c>
      <c r="AF35" s="240">
        <v>284.07499999999999</v>
      </c>
      <c r="AG35" s="59" t="s">
        <v>96</v>
      </c>
      <c r="AH35" s="240">
        <v>11109.289000000001</v>
      </c>
      <c r="AI35" s="261" t="s">
        <v>46</v>
      </c>
      <c r="AJ35" s="240">
        <v>147.87799999999999</v>
      </c>
      <c r="AK35" s="241" t="s">
        <v>96</v>
      </c>
      <c r="AL35" s="240">
        <v>21942.35</v>
      </c>
      <c r="AM35" s="261" t="s">
        <v>46</v>
      </c>
      <c r="AN35" s="240">
        <v>2808.3409999999999</v>
      </c>
    </row>
    <row r="36" spans="1:40" ht="11.25" customHeight="1" x14ac:dyDescent="0.2">
      <c r="A36" s="199"/>
      <c r="B36" s="70" t="s">
        <v>167</v>
      </c>
      <c r="C36" s="199"/>
      <c r="D36" s="199"/>
      <c r="E36" s="199"/>
      <c r="F36" s="295"/>
      <c r="G36" s="266"/>
      <c r="H36" s="295"/>
      <c r="I36" s="78"/>
      <c r="J36" s="78"/>
      <c r="K36" s="256"/>
      <c r="L36" s="78"/>
      <c r="M36" s="78"/>
      <c r="N36" s="78"/>
      <c r="O36" s="256"/>
      <c r="P36" s="78"/>
      <c r="Q36" s="78"/>
      <c r="R36" s="78"/>
      <c r="S36" s="256"/>
      <c r="T36" s="78"/>
      <c r="U36" s="79"/>
      <c r="V36" s="295"/>
      <c r="W36" s="256"/>
      <c r="X36" s="295"/>
      <c r="Y36" s="295"/>
      <c r="Z36" s="78"/>
      <c r="AA36" s="256"/>
      <c r="AB36" s="78"/>
      <c r="AC36" s="78"/>
      <c r="AD36" s="78"/>
      <c r="AE36" s="256"/>
      <c r="AF36" s="78"/>
      <c r="AG36" s="78"/>
      <c r="AH36" s="78"/>
      <c r="AI36" s="256"/>
      <c r="AJ36" s="78"/>
      <c r="AK36" s="79"/>
      <c r="AL36" s="78"/>
      <c r="AM36" s="256"/>
      <c r="AN36" s="78"/>
    </row>
    <row r="37" spans="1:40" x14ac:dyDescent="0.2">
      <c r="A37" s="199"/>
      <c r="B37" s="70" t="s">
        <v>259</v>
      </c>
      <c r="C37" s="199"/>
      <c r="D37" s="199"/>
      <c r="E37" s="199"/>
      <c r="F37" s="73">
        <v>8.3239999999999998</v>
      </c>
      <c r="G37" s="259" t="s">
        <v>46</v>
      </c>
      <c r="H37" s="73">
        <v>8.9849999999999994</v>
      </c>
      <c r="I37" s="246" t="s">
        <v>96</v>
      </c>
      <c r="J37" s="73">
        <v>930.94399999999996</v>
      </c>
      <c r="K37" s="259" t="s">
        <v>46</v>
      </c>
      <c r="L37" s="73">
        <v>848.03599999999994</v>
      </c>
      <c r="M37" s="246" t="s">
        <v>96</v>
      </c>
      <c r="N37" s="73">
        <v>508.40600000000001</v>
      </c>
      <c r="O37" s="259" t="s">
        <v>46</v>
      </c>
      <c r="P37" s="73">
        <v>767.60299999999995</v>
      </c>
      <c r="Q37" s="246" t="s">
        <v>96</v>
      </c>
      <c r="R37" s="73">
        <v>399.61500000000001</v>
      </c>
      <c r="S37" s="259" t="s">
        <v>46</v>
      </c>
      <c r="T37" s="73">
        <v>156.22999999999999</v>
      </c>
      <c r="U37" s="71" t="s">
        <v>96</v>
      </c>
      <c r="V37" s="73">
        <v>1032.9659999999999</v>
      </c>
      <c r="W37" s="259" t="s">
        <v>46</v>
      </c>
      <c r="X37" s="73">
        <v>463.97800000000001</v>
      </c>
      <c r="Y37" s="246" t="s">
        <v>96</v>
      </c>
      <c r="Z37" s="73">
        <v>455.10199999999998</v>
      </c>
      <c r="AA37" s="259" t="s">
        <v>46</v>
      </c>
      <c r="AB37" s="73">
        <v>267.666</v>
      </c>
      <c r="AC37" s="246" t="s">
        <v>96</v>
      </c>
      <c r="AD37" s="73">
        <v>186.14400000000001</v>
      </c>
      <c r="AE37" s="259" t="s">
        <v>46</v>
      </c>
      <c r="AF37" s="73">
        <v>63.738999999999997</v>
      </c>
      <c r="AG37" s="246" t="s">
        <v>96</v>
      </c>
      <c r="AH37" s="73">
        <v>500.63299999999998</v>
      </c>
      <c r="AI37" s="259" t="s">
        <v>46</v>
      </c>
      <c r="AJ37" s="73">
        <v>22.295000000000002</v>
      </c>
      <c r="AK37" s="71" t="s">
        <v>96</v>
      </c>
      <c r="AL37" s="73">
        <v>4022.134</v>
      </c>
      <c r="AM37" s="259" t="s">
        <v>46</v>
      </c>
      <c r="AN37" s="71">
        <v>1269.3430000000001</v>
      </c>
    </row>
    <row r="38" spans="1:40" x14ac:dyDescent="0.2">
      <c r="A38" s="199"/>
      <c r="B38" s="70" t="s">
        <v>14</v>
      </c>
      <c r="C38" s="199"/>
      <c r="D38" s="199"/>
      <c r="E38" s="199"/>
      <c r="F38" s="73">
        <v>0.41099999999999998</v>
      </c>
      <c r="G38" s="259" t="s">
        <v>46</v>
      </c>
      <c r="H38" s="73">
        <v>0.28699999999999998</v>
      </c>
      <c r="I38" s="246" t="s">
        <v>96</v>
      </c>
      <c r="J38" s="73">
        <v>182.78700000000001</v>
      </c>
      <c r="K38" s="259" t="s">
        <v>46</v>
      </c>
      <c r="L38" s="73">
        <v>114.75700000000001</v>
      </c>
      <c r="M38" s="246" t="s">
        <v>96</v>
      </c>
      <c r="N38" s="73">
        <v>818.20899999999995</v>
      </c>
      <c r="O38" s="259" t="s">
        <v>46</v>
      </c>
      <c r="P38" s="73">
        <v>1339.2860000000001</v>
      </c>
      <c r="Q38" s="246" t="s">
        <v>96</v>
      </c>
      <c r="R38" s="73">
        <v>109.495</v>
      </c>
      <c r="S38" s="259" t="s">
        <v>46</v>
      </c>
      <c r="T38" s="73">
        <v>91.325000000000003</v>
      </c>
      <c r="U38" s="71" t="s">
        <v>96</v>
      </c>
      <c r="V38" s="73">
        <v>530.92899999999997</v>
      </c>
      <c r="W38" s="259" t="s">
        <v>46</v>
      </c>
      <c r="X38" s="73">
        <v>73.137</v>
      </c>
      <c r="Y38" s="246" t="s">
        <v>96</v>
      </c>
      <c r="Z38" s="73">
        <v>535.79700000000003</v>
      </c>
      <c r="AA38" s="259" t="s">
        <v>46</v>
      </c>
      <c r="AB38" s="73">
        <v>413.52600000000001</v>
      </c>
      <c r="AC38" s="246" t="s">
        <v>96</v>
      </c>
      <c r="AD38" s="73">
        <v>89.016000000000005</v>
      </c>
      <c r="AE38" s="259" t="s">
        <v>46</v>
      </c>
      <c r="AF38" s="73">
        <v>92.346999999999994</v>
      </c>
      <c r="AG38" s="246" t="s">
        <v>96</v>
      </c>
      <c r="AH38" s="73">
        <v>2503.7310000000002</v>
      </c>
      <c r="AI38" s="259" t="s">
        <v>46</v>
      </c>
      <c r="AJ38" s="73">
        <v>79.046000000000006</v>
      </c>
      <c r="AK38" s="71" t="s">
        <v>96</v>
      </c>
      <c r="AL38" s="73">
        <v>4770.375</v>
      </c>
      <c r="AM38" s="259" t="s">
        <v>46</v>
      </c>
      <c r="AN38" s="71">
        <v>1409.6610000000001</v>
      </c>
    </row>
    <row r="39" spans="1:40" x14ac:dyDescent="0.2">
      <c r="A39" s="199"/>
      <c r="B39" s="70" t="s">
        <v>15</v>
      </c>
      <c r="C39" s="199"/>
      <c r="D39" s="199"/>
      <c r="E39" s="199"/>
      <c r="F39" s="73">
        <v>17.641999999999999</v>
      </c>
      <c r="G39" s="259" t="s">
        <v>46</v>
      </c>
      <c r="H39" s="73">
        <v>19.885000000000002</v>
      </c>
      <c r="I39" s="246" t="s">
        <v>96</v>
      </c>
      <c r="J39" s="73">
        <v>1096.058</v>
      </c>
      <c r="K39" s="259" t="s">
        <v>46</v>
      </c>
      <c r="L39" s="73">
        <v>1227.4659999999999</v>
      </c>
      <c r="M39" s="246" t="s">
        <v>96</v>
      </c>
      <c r="N39" s="73">
        <v>189.24700000000001</v>
      </c>
      <c r="O39" s="259" t="s">
        <v>46</v>
      </c>
      <c r="P39" s="73">
        <v>110.093</v>
      </c>
      <c r="Q39" s="246" t="s">
        <v>96</v>
      </c>
      <c r="R39" s="73">
        <v>420.96199999999999</v>
      </c>
      <c r="S39" s="259" t="s">
        <v>46</v>
      </c>
      <c r="T39" s="73">
        <v>214.80199999999999</v>
      </c>
      <c r="U39" s="71" t="s">
        <v>96</v>
      </c>
      <c r="V39" s="73">
        <v>774.43700000000001</v>
      </c>
      <c r="W39" s="259" t="s">
        <v>46</v>
      </c>
      <c r="X39" s="73">
        <v>465.964</v>
      </c>
      <c r="Y39" s="246" t="s">
        <v>96</v>
      </c>
      <c r="Z39" s="73">
        <v>1488.432</v>
      </c>
      <c r="AA39" s="259" t="s">
        <v>46</v>
      </c>
      <c r="AB39" s="73">
        <v>536.55999999999995</v>
      </c>
      <c r="AC39" s="246" t="s">
        <v>96</v>
      </c>
      <c r="AD39" s="73">
        <v>322.72500000000002</v>
      </c>
      <c r="AE39" s="259" t="s">
        <v>46</v>
      </c>
      <c r="AF39" s="73">
        <v>253.13399999999999</v>
      </c>
      <c r="AG39" s="246" t="s">
        <v>96</v>
      </c>
      <c r="AH39" s="73">
        <v>8104.9250000000002</v>
      </c>
      <c r="AI39" s="259" t="s">
        <v>46</v>
      </c>
      <c r="AJ39" s="73">
        <v>91.578000000000003</v>
      </c>
      <c r="AK39" s="71" t="s">
        <v>96</v>
      </c>
      <c r="AL39" s="73">
        <v>12414.429</v>
      </c>
      <c r="AM39" s="259" t="s">
        <v>46</v>
      </c>
      <c r="AN39" s="71">
        <v>1451.0540000000001</v>
      </c>
    </row>
    <row r="40" spans="1:40" x14ac:dyDescent="0.2">
      <c r="A40" s="199"/>
      <c r="B40" s="70" t="s">
        <v>19</v>
      </c>
      <c r="C40" s="199"/>
      <c r="D40" s="199"/>
      <c r="E40" s="199"/>
      <c r="F40" s="73">
        <v>10.43</v>
      </c>
      <c r="G40" s="259" t="s">
        <v>46</v>
      </c>
      <c r="H40" s="73" t="s">
        <v>422</v>
      </c>
      <c r="I40" s="246" t="s">
        <v>96</v>
      </c>
      <c r="J40" s="73" t="s">
        <v>422</v>
      </c>
      <c r="K40" s="259" t="s">
        <v>46</v>
      </c>
      <c r="L40" s="73" t="s">
        <v>422</v>
      </c>
      <c r="M40" s="246" t="s">
        <v>96</v>
      </c>
      <c r="N40" s="73">
        <v>1.667</v>
      </c>
      <c r="O40" s="259" t="s">
        <v>46</v>
      </c>
      <c r="P40" s="73" t="s">
        <v>422</v>
      </c>
      <c r="Q40" s="246" t="s">
        <v>96</v>
      </c>
      <c r="R40" s="73">
        <v>4.9470000000000001</v>
      </c>
      <c r="S40" s="259" t="s">
        <v>46</v>
      </c>
      <c r="T40" s="73" t="s">
        <v>422</v>
      </c>
      <c r="U40" s="71" t="s">
        <v>96</v>
      </c>
      <c r="V40" s="73">
        <v>718.36800000000005</v>
      </c>
      <c r="W40" s="259" t="s">
        <v>46</v>
      </c>
      <c r="X40" s="73" t="s">
        <v>422</v>
      </c>
      <c r="Y40" s="246" t="s">
        <v>96</v>
      </c>
      <c r="Z40" s="73" t="s">
        <v>422</v>
      </c>
      <c r="AA40" s="259" t="s">
        <v>46</v>
      </c>
      <c r="AB40" s="73" t="s">
        <v>422</v>
      </c>
      <c r="AC40" s="246" t="s">
        <v>96</v>
      </c>
      <c r="AD40" s="73" t="s">
        <v>422</v>
      </c>
      <c r="AE40" s="259" t="s">
        <v>46</v>
      </c>
      <c r="AF40" s="73" t="s">
        <v>422</v>
      </c>
      <c r="AG40" s="246" t="s">
        <v>96</v>
      </c>
      <c r="AH40" s="73" t="s">
        <v>422</v>
      </c>
      <c r="AI40" s="259" t="s">
        <v>46</v>
      </c>
      <c r="AJ40" s="73" t="s">
        <v>422</v>
      </c>
      <c r="AK40" s="71" t="s">
        <v>96</v>
      </c>
      <c r="AL40" s="73">
        <v>735.41200000000003</v>
      </c>
      <c r="AM40" s="259" t="s">
        <v>46</v>
      </c>
      <c r="AN40" s="71" t="s">
        <v>422</v>
      </c>
    </row>
    <row r="41" spans="1:40" ht="6" customHeight="1" thickBot="1" x14ac:dyDescent="0.25">
      <c r="A41" s="337"/>
      <c r="B41" s="337"/>
      <c r="C41" s="200"/>
      <c r="D41" s="200"/>
      <c r="E41" s="200"/>
      <c r="F41" s="93"/>
      <c r="G41" s="296"/>
      <c r="H41" s="93"/>
      <c r="I41" s="94"/>
      <c r="J41" s="93"/>
      <c r="K41" s="61"/>
      <c r="L41" s="93"/>
      <c r="M41" s="94"/>
      <c r="N41" s="93"/>
      <c r="O41" s="61"/>
      <c r="P41" s="93"/>
      <c r="Q41" s="94"/>
      <c r="R41" s="93"/>
      <c r="S41" s="61"/>
      <c r="T41" s="93"/>
      <c r="U41" s="95"/>
      <c r="V41" s="93"/>
      <c r="W41" s="61"/>
      <c r="X41" s="93"/>
      <c r="Y41" s="94"/>
      <c r="Z41" s="93"/>
      <c r="AA41" s="61"/>
      <c r="AB41" s="93"/>
      <c r="AC41" s="94"/>
      <c r="AD41" s="93"/>
      <c r="AE41" s="61"/>
      <c r="AF41" s="93"/>
      <c r="AG41" s="94"/>
      <c r="AH41" s="93"/>
      <c r="AI41" s="61"/>
      <c r="AJ41" s="93"/>
      <c r="AK41" s="95"/>
      <c r="AL41" s="93"/>
      <c r="AM41" s="61"/>
      <c r="AN41" s="93"/>
    </row>
    <row r="42" spans="1:40" x14ac:dyDescent="0.2">
      <c r="A42" s="72" t="s">
        <v>408</v>
      </c>
    </row>
    <row r="43" spans="1:40" x14ac:dyDescent="0.2">
      <c r="A43" s="72" t="s">
        <v>409</v>
      </c>
      <c r="R43" s="72" t="s">
        <v>413</v>
      </c>
    </row>
    <row r="44" spans="1:40" x14ac:dyDescent="0.2">
      <c r="A44" s="72" t="s">
        <v>410</v>
      </c>
      <c r="R44" s="72" t="s">
        <v>414</v>
      </c>
    </row>
    <row r="45" spans="1:40" x14ac:dyDescent="0.2">
      <c r="A45" s="72" t="s">
        <v>411</v>
      </c>
      <c r="R45" s="72" t="s">
        <v>415</v>
      </c>
    </row>
    <row r="46" spans="1:40" x14ac:dyDescent="0.2">
      <c r="A46" s="72" t="s">
        <v>412</v>
      </c>
      <c r="R46" s="72" t="s">
        <v>416</v>
      </c>
    </row>
    <row r="47" spans="1:40" x14ac:dyDescent="0.2">
      <c r="A47" s="72"/>
    </row>
    <row r="49" spans="6:40" x14ac:dyDescent="0.2">
      <c r="F49" s="305"/>
      <c r="G49" s="305"/>
      <c r="H49" s="305"/>
      <c r="I49" s="305"/>
      <c r="J49" s="305"/>
      <c r="K49" s="305"/>
      <c r="L49" s="305"/>
      <c r="M49" s="305"/>
      <c r="N49" s="305"/>
      <c r="O49" s="305"/>
      <c r="P49" s="305"/>
      <c r="Q49" s="305"/>
      <c r="R49" s="305"/>
      <c r="S49" s="305"/>
      <c r="T49" s="305"/>
      <c r="U49" s="305"/>
      <c r="V49" s="305"/>
      <c r="W49" s="305"/>
      <c r="X49" s="305"/>
      <c r="Y49" s="305"/>
      <c r="Z49" s="305"/>
      <c r="AA49" s="305"/>
      <c r="AB49" s="305"/>
      <c r="AC49" s="305"/>
      <c r="AD49" s="305"/>
      <c r="AE49" s="305"/>
      <c r="AF49" s="305"/>
      <c r="AG49" s="305"/>
      <c r="AH49" s="305"/>
      <c r="AI49" s="305"/>
      <c r="AJ49" s="305"/>
      <c r="AK49" s="305"/>
      <c r="AL49" s="305"/>
      <c r="AM49" s="305"/>
      <c r="AN49" s="305"/>
    </row>
    <row r="50" spans="6:40" x14ac:dyDescent="0.2"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305"/>
      <c r="Q50" s="305"/>
      <c r="R50" s="305"/>
      <c r="S50" s="305"/>
      <c r="T50" s="305"/>
      <c r="U50" s="305"/>
      <c r="V50" s="305"/>
      <c r="W50" s="305"/>
      <c r="X50" s="305"/>
      <c r="Y50" s="305"/>
      <c r="Z50" s="305"/>
      <c r="AA50" s="305"/>
      <c r="AB50" s="305"/>
      <c r="AC50" s="305"/>
      <c r="AD50" s="305"/>
      <c r="AE50" s="305"/>
      <c r="AF50" s="305"/>
      <c r="AG50" s="305"/>
      <c r="AH50" s="305"/>
      <c r="AI50" s="305"/>
      <c r="AJ50" s="305"/>
      <c r="AK50" s="305"/>
      <c r="AL50" s="305"/>
      <c r="AM50" s="305"/>
      <c r="AN50" s="305"/>
    </row>
    <row r="51" spans="6:40" x14ac:dyDescent="0.2"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305"/>
      <c r="Q51" s="305"/>
      <c r="R51" s="305"/>
      <c r="S51" s="305"/>
      <c r="T51" s="305"/>
      <c r="U51" s="305"/>
      <c r="V51" s="305"/>
      <c r="W51" s="305"/>
      <c r="X51" s="305"/>
      <c r="Y51" s="305"/>
      <c r="Z51" s="305"/>
      <c r="AA51" s="305"/>
      <c r="AB51" s="305"/>
      <c r="AC51" s="305"/>
      <c r="AD51" s="305"/>
      <c r="AE51" s="305"/>
      <c r="AF51" s="305"/>
      <c r="AG51" s="305"/>
      <c r="AH51" s="305"/>
      <c r="AI51" s="305"/>
      <c r="AJ51" s="305"/>
      <c r="AK51" s="305"/>
      <c r="AL51" s="305"/>
      <c r="AM51" s="305"/>
      <c r="AN51" s="305"/>
    </row>
    <row r="52" spans="6:40" x14ac:dyDescent="0.2"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305"/>
      <c r="Q52" s="305"/>
      <c r="R52" s="305"/>
      <c r="S52" s="305"/>
      <c r="T52" s="305"/>
      <c r="U52" s="305"/>
      <c r="V52" s="305"/>
      <c r="W52" s="305"/>
      <c r="X52" s="305"/>
      <c r="Y52" s="305"/>
      <c r="Z52" s="305"/>
      <c r="AA52" s="305"/>
      <c r="AB52" s="305"/>
      <c r="AC52" s="305"/>
      <c r="AD52" s="305"/>
      <c r="AE52" s="305"/>
      <c r="AF52" s="305"/>
      <c r="AG52" s="305"/>
      <c r="AH52" s="305"/>
      <c r="AI52" s="305"/>
      <c r="AJ52" s="305"/>
      <c r="AK52" s="305"/>
      <c r="AL52" s="305"/>
      <c r="AM52" s="305"/>
      <c r="AN52" s="305"/>
    </row>
  </sheetData>
  <sheetProtection formatCells="0" formatColumns="0" formatRows="0"/>
  <mergeCells count="30">
    <mergeCell ref="A3:B3"/>
    <mergeCell ref="F3:AN3"/>
    <mergeCell ref="A4:B4"/>
    <mergeCell ref="F4:H4"/>
    <mergeCell ref="J4:L4"/>
    <mergeCell ref="N4:P4"/>
    <mergeCell ref="R4:T4"/>
    <mergeCell ref="V4:X4"/>
    <mergeCell ref="Z4:AB4"/>
    <mergeCell ref="AD4:AF4"/>
    <mergeCell ref="AH4:AJ4"/>
    <mergeCell ref="AL4:AN4"/>
    <mergeCell ref="AI5:AJ5"/>
    <mergeCell ref="AM5:AN5"/>
    <mergeCell ref="A27:B27"/>
    <mergeCell ref="G5:H5"/>
    <mergeCell ref="K5:L5"/>
    <mergeCell ref="O5:P5"/>
    <mergeCell ref="S5:T5"/>
    <mergeCell ref="W5:X5"/>
    <mergeCell ref="A9:B9"/>
    <mergeCell ref="A11:B11"/>
    <mergeCell ref="A13:B13"/>
    <mergeCell ref="A14:B14"/>
    <mergeCell ref="A5:B5"/>
    <mergeCell ref="A34:H34"/>
    <mergeCell ref="A41:B41"/>
    <mergeCell ref="A35:B35"/>
    <mergeCell ref="AA5:AB5"/>
    <mergeCell ref="AE5:AF5"/>
  </mergeCells>
  <hyperlinks>
    <hyperlink ref="AL1" location="'Tabellförteckning_List of table'!G1" display="Till innehållsförteckning"/>
  </hyperlinks>
  <pageMargins left="0.75" right="0.75" top="0.9" bottom="0.59" header="0.5" footer="0.5"/>
  <pageSetup paperSize="9" scale="85" orientation="landscape" r:id="rId1"/>
  <headerFooter alignWithMargins="0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N49"/>
  <sheetViews>
    <sheetView zoomScaleNormal="100" workbookViewId="0">
      <selection activeCell="I65" sqref="I65"/>
    </sheetView>
  </sheetViews>
  <sheetFormatPr defaultRowHeight="12.75" x14ac:dyDescent="0.2"/>
  <cols>
    <col min="1" max="1" width="1.42578125" style="57" customWidth="1"/>
    <col min="2" max="2" width="23.140625" style="57" bestFit="1" customWidth="1"/>
    <col min="3" max="5" width="11.5703125" style="57" hidden="1" customWidth="1"/>
    <col min="6" max="6" width="6.5703125" style="57" bestFit="1" customWidth="1"/>
    <col min="7" max="7" width="1.85546875" style="58" bestFit="1" customWidth="1"/>
    <col min="8" max="8" width="5.7109375" style="57" bestFit="1" customWidth="1"/>
    <col min="9" max="9" width="1.5703125" style="57" bestFit="1" customWidth="1"/>
    <col min="10" max="10" width="6.5703125" style="57" bestFit="1" customWidth="1"/>
    <col min="11" max="11" width="1.85546875" style="58" bestFit="1" customWidth="1"/>
    <col min="12" max="12" width="7.42578125" style="57" bestFit="1" customWidth="1"/>
    <col min="13" max="13" width="1.5703125" style="57" bestFit="1" customWidth="1"/>
    <col min="14" max="14" width="6.5703125" style="57" bestFit="1" customWidth="1"/>
    <col min="15" max="15" width="1.85546875" style="58" bestFit="1" customWidth="1"/>
    <col min="16" max="16" width="5.85546875" style="57" bestFit="1" customWidth="1"/>
    <col min="17" max="17" width="1.5703125" style="57" bestFit="1" customWidth="1"/>
    <col min="18" max="18" width="6.5703125" style="57" bestFit="1" customWidth="1"/>
    <col min="19" max="19" width="1.85546875" style="58" bestFit="1" customWidth="1"/>
    <col min="20" max="20" width="5.85546875" style="57" bestFit="1" customWidth="1"/>
    <col min="21" max="21" width="1" style="57" bestFit="1" customWidth="1"/>
    <col min="22" max="22" width="6.5703125" style="57" bestFit="1" customWidth="1"/>
    <col min="23" max="23" width="1.85546875" style="58" bestFit="1" customWidth="1"/>
    <col min="24" max="24" width="6.7109375" style="57" bestFit="1" customWidth="1"/>
    <col min="25" max="25" width="1.5703125" style="57" bestFit="1" customWidth="1"/>
    <col min="26" max="26" width="6.7109375" style="57" bestFit="1" customWidth="1"/>
    <col min="27" max="27" width="1.85546875" style="58" bestFit="1" customWidth="1"/>
    <col min="28" max="28" width="5.85546875" style="57" bestFit="1" customWidth="1"/>
    <col min="29" max="29" width="1.5703125" style="57" bestFit="1" customWidth="1"/>
    <col min="30" max="30" width="5.85546875" style="57" bestFit="1" customWidth="1"/>
    <col min="31" max="31" width="1.85546875" style="58" bestFit="1" customWidth="1"/>
    <col min="32" max="32" width="5.85546875" style="57" bestFit="1" customWidth="1"/>
    <col min="33" max="33" width="1.5703125" style="57" bestFit="1" customWidth="1"/>
    <col min="34" max="34" width="6.5703125" style="57" bestFit="1" customWidth="1"/>
    <col min="35" max="35" width="1.85546875" style="58" bestFit="1" customWidth="1"/>
    <col min="36" max="36" width="5.85546875" style="57" bestFit="1" customWidth="1"/>
    <col min="37" max="37" width="1" style="57" customWidth="1"/>
    <col min="38" max="38" width="7.85546875" style="57" bestFit="1" customWidth="1"/>
    <col min="39" max="39" width="1.85546875" style="58" bestFit="1" customWidth="1"/>
    <col min="40" max="40" width="6.5703125" style="57" bestFit="1" customWidth="1"/>
    <col min="41" max="249" width="9.140625" style="57"/>
    <col min="250" max="250" width="1.42578125" style="57" customWidth="1"/>
    <col min="251" max="251" width="11.5703125" style="57" customWidth="1"/>
    <col min="252" max="254" width="0" style="57" hidden="1" customWidth="1"/>
    <col min="255" max="255" width="4.7109375" style="57" customWidth="1"/>
    <col min="256" max="256" width="2.5703125" style="57" customWidth="1"/>
    <col min="257" max="257" width="4.7109375" style="57" customWidth="1"/>
    <col min="258" max="258" width="1" style="57" customWidth="1"/>
    <col min="259" max="259" width="4.7109375" style="57" customWidth="1"/>
    <col min="260" max="260" width="2.5703125" style="57" customWidth="1"/>
    <col min="261" max="261" width="4.7109375" style="57" customWidth="1"/>
    <col min="262" max="262" width="1" style="57" customWidth="1"/>
    <col min="263" max="263" width="4.7109375" style="57" customWidth="1"/>
    <col min="264" max="264" width="2.5703125" style="57" customWidth="1"/>
    <col min="265" max="265" width="4.7109375" style="57" customWidth="1"/>
    <col min="266" max="266" width="1" style="57" customWidth="1"/>
    <col min="267" max="267" width="4.7109375" style="57" customWidth="1"/>
    <col min="268" max="268" width="2.5703125" style="57" customWidth="1"/>
    <col min="269" max="269" width="4.7109375" style="57" customWidth="1"/>
    <col min="270" max="270" width="1.140625" style="57" customWidth="1"/>
    <col min="271" max="271" width="4.7109375" style="57" customWidth="1"/>
    <col min="272" max="272" width="2.5703125" style="57" customWidth="1"/>
    <col min="273" max="273" width="4.7109375" style="57" customWidth="1"/>
    <col min="274" max="274" width="1.140625" style="57" customWidth="1"/>
    <col min="275" max="275" width="4.7109375" style="57" customWidth="1"/>
    <col min="276" max="276" width="2.5703125" style="57" customWidth="1"/>
    <col min="277" max="277" width="4.7109375" style="57" customWidth="1"/>
    <col min="278" max="278" width="1" style="57" customWidth="1"/>
    <col min="279" max="279" width="4.7109375" style="57" customWidth="1"/>
    <col min="280" max="280" width="2.5703125" style="57" customWidth="1"/>
    <col min="281" max="281" width="4.7109375" style="57" customWidth="1"/>
    <col min="282" max="282" width="1" style="57" customWidth="1"/>
    <col min="283" max="283" width="4.7109375" style="57" customWidth="1"/>
    <col min="284" max="284" width="2.5703125" style="57" customWidth="1"/>
    <col min="285" max="285" width="4.7109375" style="57" customWidth="1"/>
    <col min="286" max="286" width="1" style="57" customWidth="1"/>
    <col min="287" max="287" width="4.5703125" style="57" customWidth="1"/>
    <col min="288" max="288" width="2.5703125" style="57" customWidth="1"/>
    <col min="289" max="289" width="4.85546875" style="57" customWidth="1"/>
    <col min="290" max="505" width="9.140625" style="57"/>
    <col min="506" max="506" width="1.42578125" style="57" customWidth="1"/>
    <col min="507" max="507" width="11.5703125" style="57" customWidth="1"/>
    <col min="508" max="510" width="0" style="57" hidden="1" customWidth="1"/>
    <col min="511" max="511" width="4.7109375" style="57" customWidth="1"/>
    <col min="512" max="512" width="2.5703125" style="57" customWidth="1"/>
    <col min="513" max="513" width="4.7109375" style="57" customWidth="1"/>
    <col min="514" max="514" width="1" style="57" customWidth="1"/>
    <col min="515" max="515" width="4.7109375" style="57" customWidth="1"/>
    <col min="516" max="516" width="2.5703125" style="57" customWidth="1"/>
    <col min="517" max="517" width="4.7109375" style="57" customWidth="1"/>
    <col min="518" max="518" width="1" style="57" customWidth="1"/>
    <col min="519" max="519" width="4.7109375" style="57" customWidth="1"/>
    <col min="520" max="520" width="2.5703125" style="57" customWidth="1"/>
    <col min="521" max="521" width="4.7109375" style="57" customWidth="1"/>
    <col min="522" max="522" width="1" style="57" customWidth="1"/>
    <col min="523" max="523" width="4.7109375" style="57" customWidth="1"/>
    <col min="524" max="524" width="2.5703125" style="57" customWidth="1"/>
    <col min="525" max="525" width="4.7109375" style="57" customWidth="1"/>
    <col min="526" max="526" width="1.140625" style="57" customWidth="1"/>
    <col min="527" max="527" width="4.7109375" style="57" customWidth="1"/>
    <col min="528" max="528" width="2.5703125" style="57" customWidth="1"/>
    <col min="529" max="529" width="4.7109375" style="57" customWidth="1"/>
    <col min="530" max="530" width="1.140625" style="57" customWidth="1"/>
    <col min="531" max="531" width="4.7109375" style="57" customWidth="1"/>
    <col min="532" max="532" width="2.5703125" style="57" customWidth="1"/>
    <col min="533" max="533" width="4.7109375" style="57" customWidth="1"/>
    <col min="534" max="534" width="1" style="57" customWidth="1"/>
    <col min="535" max="535" width="4.7109375" style="57" customWidth="1"/>
    <col min="536" max="536" width="2.5703125" style="57" customWidth="1"/>
    <col min="537" max="537" width="4.7109375" style="57" customWidth="1"/>
    <col min="538" max="538" width="1" style="57" customWidth="1"/>
    <col min="539" max="539" width="4.7109375" style="57" customWidth="1"/>
    <col min="540" max="540" width="2.5703125" style="57" customWidth="1"/>
    <col min="541" max="541" width="4.7109375" style="57" customWidth="1"/>
    <col min="542" max="542" width="1" style="57" customWidth="1"/>
    <col min="543" max="543" width="4.5703125" style="57" customWidth="1"/>
    <col min="544" max="544" width="2.5703125" style="57" customWidth="1"/>
    <col min="545" max="545" width="4.85546875" style="57" customWidth="1"/>
    <col min="546" max="761" width="9.140625" style="57"/>
    <col min="762" max="762" width="1.42578125" style="57" customWidth="1"/>
    <col min="763" max="763" width="11.5703125" style="57" customWidth="1"/>
    <col min="764" max="766" width="0" style="57" hidden="1" customWidth="1"/>
    <col min="767" max="767" width="4.7109375" style="57" customWidth="1"/>
    <col min="768" max="768" width="2.5703125" style="57" customWidth="1"/>
    <col min="769" max="769" width="4.7109375" style="57" customWidth="1"/>
    <col min="770" max="770" width="1" style="57" customWidth="1"/>
    <col min="771" max="771" width="4.7109375" style="57" customWidth="1"/>
    <col min="772" max="772" width="2.5703125" style="57" customWidth="1"/>
    <col min="773" max="773" width="4.7109375" style="57" customWidth="1"/>
    <col min="774" max="774" width="1" style="57" customWidth="1"/>
    <col min="775" max="775" width="4.7109375" style="57" customWidth="1"/>
    <col min="776" max="776" width="2.5703125" style="57" customWidth="1"/>
    <col min="777" max="777" width="4.7109375" style="57" customWidth="1"/>
    <col min="778" max="778" width="1" style="57" customWidth="1"/>
    <col min="779" max="779" width="4.7109375" style="57" customWidth="1"/>
    <col min="780" max="780" width="2.5703125" style="57" customWidth="1"/>
    <col min="781" max="781" width="4.7109375" style="57" customWidth="1"/>
    <col min="782" max="782" width="1.140625" style="57" customWidth="1"/>
    <col min="783" max="783" width="4.7109375" style="57" customWidth="1"/>
    <col min="784" max="784" width="2.5703125" style="57" customWidth="1"/>
    <col min="785" max="785" width="4.7109375" style="57" customWidth="1"/>
    <col min="786" max="786" width="1.140625" style="57" customWidth="1"/>
    <col min="787" max="787" width="4.7109375" style="57" customWidth="1"/>
    <col min="788" max="788" width="2.5703125" style="57" customWidth="1"/>
    <col min="789" max="789" width="4.7109375" style="57" customWidth="1"/>
    <col min="790" max="790" width="1" style="57" customWidth="1"/>
    <col min="791" max="791" width="4.7109375" style="57" customWidth="1"/>
    <col min="792" max="792" width="2.5703125" style="57" customWidth="1"/>
    <col min="793" max="793" width="4.7109375" style="57" customWidth="1"/>
    <col min="794" max="794" width="1" style="57" customWidth="1"/>
    <col min="795" max="795" width="4.7109375" style="57" customWidth="1"/>
    <col min="796" max="796" width="2.5703125" style="57" customWidth="1"/>
    <col min="797" max="797" width="4.7109375" style="57" customWidth="1"/>
    <col min="798" max="798" width="1" style="57" customWidth="1"/>
    <col min="799" max="799" width="4.5703125" style="57" customWidth="1"/>
    <col min="800" max="800" width="2.5703125" style="57" customWidth="1"/>
    <col min="801" max="801" width="4.85546875" style="57" customWidth="1"/>
    <col min="802" max="1017" width="9.140625" style="57"/>
    <col min="1018" max="1018" width="1.42578125" style="57" customWidth="1"/>
    <col min="1019" max="1019" width="11.5703125" style="57" customWidth="1"/>
    <col min="1020" max="1022" width="0" style="57" hidden="1" customWidth="1"/>
    <col min="1023" max="1023" width="4.7109375" style="57" customWidth="1"/>
    <col min="1024" max="1024" width="2.5703125" style="57" customWidth="1"/>
    <col min="1025" max="1025" width="4.7109375" style="57" customWidth="1"/>
    <col min="1026" max="1026" width="1" style="57" customWidth="1"/>
    <col min="1027" max="1027" width="4.7109375" style="57" customWidth="1"/>
    <col min="1028" max="1028" width="2.5703125" style="57" customWidth="1"/>
    <col min="1029" max="1029" width="4.7109375" style="57" customWidth="1"/>
    <col min="1030" max="1030" width="1" style="57" customWidth="1"/>
    <col min="1031" max="1031" width="4.7109375" style="57" customWidth="1"/>
    <col min="1032" max="1032" width="2.5703125" style="57" customWidth="1"/>
    <col min="1033" max="1033" width="4.7109375" style="57" customWidth="1"/>
    <col min="1034" max="1034" width="1" style="57" customWidth="1"/>
    <col min="1035" max="1035" width="4.7109375" style="57" customWidth="1"/>
    <col min="1036" max="1036" width="2.5703125" style="57" customWidth="1"/>
    <col min="1037" max="1037" width="4.7109375" style="57" customWidth="1"/>
    <col min="1038" max="1038" width="1.140625" style="57" customWidth="1"/>
    <col min="1039" max="1039" width="4.7109375" style="57" customWidth="1"/>
    <col min="1040" max="1040" width="2.5703125" style="57" customWidth="1"/>
    <col min="1041" max="1041" width="4.7109375" style="57" customWidth="1"/>
    <col min="1042" max="1042" width="1.140625" style="57" customWidth="1"/>
    <col min="1043" max="1043" width="4.7109375" style="57" customWidth="1"/>
    <col min="1044" max="1044" width="2.5703125" style="57" customWidth="1"/>
    <col min="1045" max="1045" width="4.7109375" style="57" customWidth="1"/>
    <col min="1046" max="1046" width="1" style="57" customWidth="1"/>
    <col min="1047" max="1047" width="4.7109375" style="57" customWidth="1"/>
    <col min="1048" max="1048" width="2.5703125" style="57" customWidth="1"/>
    <col min="1049" max="1049" width="4.7109375" style="57" customWidth="1"/>
    <col min="1050" max="1050" width="1" style="57" customWidth="1"/>
    <col min="1051" max="1051" width="4.7109375" style="57" customWidth="1"/>
    <col min="1052" max="1052" width="2.5703125" style="57" customWidth="1"/>
    <col min="1053" max="1053" width="4.7109375" style="57" customWidth="1"/>
    <col min="1054" max="1054" width="1" style="57" customWidth="1"/>
    <col min="1055" max="1055" width="4.5703125" style="57" customWidth="1"/>
    <col min="1056" max="1056" width="2.5703125" style="57" customWidth="1"/>
    <col min="1057" max="1057" width="4.85546875" style="57" customWidth="1"/>
    <col min="1058" max="1273" width="9.140625" style="57"/>
    <col min="1274" max="1274" width="1.42578125" style="57" customWidth="1"/>
    <col min="1275" max="1275" width="11.5703125" style="57" customWidth="1"/>
    <col min="1276" max="1278" width="0" style="57" hidden="1" customWidth="1"/>
    <col min="1279" max="1279" width="4.7109375" style="57" customWidth="1"/>
    <col min="1280" max="1280" width="2.5703125" style="57" customWidth="1"/>
    <col min="1281" max="1281" width="4.7109375" style="57" customWidth="1"/>
    <col min="1282" max="1282" width="1" style="57" customWidth="1"/>
    <col min="1283" max="1283" width="4.7109375" style="57" customWidth="1"/>
    <col min="1284" max="1284" width="2.5703125" style="57" customWidth="1"/>
    <col min="1285" max="1285" width="4.7109375" style="57" customWidth="1"/>
    <col min="1286" max="1286" width="1" style="57" customWidth="1"/>
    <col min="1287" max="1287" width="4.7109375" style="57" customWidth="1"/>
    <col min="1288" max="1288" width="2.5703125" style="57" customWidth="1"/>
    <col min="1289" max="1289" width="4.7109375" style="57" customWidth="1"/>
    <col min="1290" max="1290" width="1" style="57" customWidth="1"/>
    <col min="1291" max="1291" width="4.7109375" style="57" customWidth="1"/>
    <col min="1292" max="1292" width="2.5703125" style="57" customWidth="1"/>
    <col min="1293" max="1293" width="4.7109375" style="57" customWidth="1"/>
    <col min="1294" max="1294" width="1.140625" style="57" customWidth="1"/>
    <col min="1295" max="1295" width="4.7109375" style="57" customWidth="1"/>
    <col min="1296" max="1296" width="2.5703125" style="57" customWidth="1"/>
    <col min="1297" max="1297" width="4.7109375" style="57" customWidth="1"/>
    <col min="1298" max="1298" width="1.140625" style="57" customWidth="1"/>
    <col min="1299" max="1299" width="4.7109375" style="57" customWidth="1"/>
    <col min="1300" max="1300" width="2.5703125" style="57" customWidth="1"/>
    <col min="1301" max="1301" width="4.7109375" style="57" customWidth="1"/>
    <col min="1302" max="1302" width="1" style="57" customWidth="1"/>
    <col min="1303" max="1303" width="4.7109375" style="57" customWidth="1"/>
    <col min="1304" max="1304" width="2.5703125" style="57" customWidth="1"/>
    <col min="1305" max="1305" width="4.7109375" style="57" customWidth="1"/>
    <col min="1306" max="1306" width="1" style="57" customWidth="1"/>
    <col min="1307" max="1307" width="4.7109375" style="57" customWidth="1"/>
    <col min="1308" max="1308" width="2.5703125" style="57" customWidth="1"/>
    <col min="1309" max="1309" width="4.7109375" style="57" customWidth="1"/>
    <col min="1310" max="1310" width="1" style="57" customWidth="1"/>
    <col min="1311" max="1311" width="4.5703125" style="57" customWidth="1"/>
    <col min="1312" max="1312" width="2.5703125" style="57" customWidth="1"/>
    <col min="1313" max="1313" width="4.85546875" style="57" customWidth="1"/>
    <col min="1314" max="1529" width="9.140625" style="57"/>
    <col min="1530" max="1530" width="1.42578125" style="57" customWidth="1"/>
    <col min="1531" max="1531" width="11.5703125" style="57" customWidth="1"/>
    <col min="1532" max="1534" width="0" style="57" hidden="1" customWidth="1"/>
    <col min="1535" max="1535" width="4.7109375" style="57" customWidth="1"/>
    <col min="1536" max="1536" width="2.5703125" style="57" customWidth="1"/>
    <col min="1537" max="1537" width="4.7109375" style="57" customWidth="1"/>
    <col min="1538" max="1538" width="1" style="57" customWidth="1"/>
    <col min="1539" max="1539" width="4.7109375" style="57" customWidth="1"/>
    <col min="1540" max="1540" width="2.5703125" style="57" customWidth="1"/>
    <col min="1541" max="1541" width="4.7109375" style="57" customWidth="1"/>
    <col min="1542" max="1542" width="1" style="57" customWidth="1"/>
    <col min="1543" max="1543" width="4.7109375" style="57" customWidth="1"/>
    <col min="1544" max="1544" width="2.5703125" style="57" customWidth="1"/>
    <col min="1545" max="1545" width="4.7109375" style="57" customWidth="1"/>
    <col min="1546" max="1546" width="1" style="57" customWidth="1"/>
    <col min="1547" max="1547" width="4.7109375" style="57" customWidth="1"/>
    <col min="1548" max="1548" width="2.5703125" style="57" customWidth="1"/>
    <col min="1549" max="1549" width="4.7109375" style="57" customWidth="1"/>
    <col min="1550" max="1550" width="1.140625" style="57" customWidth="1"/>
    <col min="1551" max="1551" width="4.7109375" style="57" customWidth="1"/>
    <col min="1552" max="1552" width="2.5703125" style="57" customWidth="1"/>
    <col min="1553" max="1553" width="4.7109375" style="57" customWidth="1"/>
    <col min="1554" max="1554" width="1.140625" style="57" customWidth="1"/>
    <col min="1555" max="1555" width="4.7109375" style="57" customWidth="1"/>
    <col min="1556" max="1556" width="2.5703125" style="57" customWidth="1"/>
    <col min="1557" max="1557" width="4.7109375" style="57" customWidth="1"/>
    <col min="1558" max="1558" width="1" style="57" customWidth="1"/>
    <col min="1559" max="1559" width="4.7109375" style="57" customWidth="1"/>
    <col min="1560" max="1560" width="2.5703125" style="57" customWidth="1"/>
    <col min="1561" max="1561" width="4.7109375" style="57" customWidth="1"/>
    <col min="1562" max="1562" width="1" style="57" customWidth="1"/>
    <col min="1563" max="1563" width="4.7109375" style="57" customWidth="1"/>
    <col min="1564" max="1564" width="2.5703125" style="57" customWidth="1"/>
    <col min="1565" max="1565" width="4.7109375" style="57" customWidth="1"/>
    <col min="1566" max="1566" width="1" style="57" customWidth="1"/>
    <col min="1567" max="1567" width="4.5703125" style="57" customWidth="1"/>
    <col min="1568" max="1568" width="2.5703125" style="57" customWidth="1"/>
    <col min="1569" max="1569" width="4.85546875" style="57" customWidth="1"/>
    <col min="1570" max="1785" width="9.140625" style="57"/>
    <col min="1786" max="1786" width="1.42578125" style="57" customWidth="1"/>
    <col min="1787" max="1787" width="11.5703125" style="57" customWidth="1"/>
    <col min="1788" max="1790" width="0" style="57" hidden="1" customWidth="1"/>
    <col min="1791" max="1791" width="4.7109375" style="57" customWidth="1"/>
    <col min="1792" max="1792" width="2.5703125" style="57" customWidth="1"/>
    <col min="1793" max="1793" width="4.7109375" style="57" customWidth="1"/>
    <col min="1794" max="1794" width="1" style="57" customWidth="1"/>
    <col min="1795" max="1795" width="4.7109375" style="57" customWidth="1"/>
    <col min="1796" max="1796" width="2.5703125" style="57" customWidth="1"/>
    <col min="1797" max="1797" width="4.7109375" style="57" customWidth="1"/>
    <col min="1798" max="1798" width="1" style="57" customWidth="1"/>
    <col min="1799" max="1799" width="4.7109375" style="57" customWidth="1"/>
    <col min="1800" max="1800" width="2.5703125" style="57" customWidth="1"/>
    <col min="1801" max="1801" width="4.7109375" style="57" customWidth="1"/>
    <col min="1802" max="1802" width="1" style="57" customWidth="1"/>
    <col min="1803" max="1803" width="4.7109375" style="57" customWidth="1"/>
    <col min="1804" max="1804" width="2.5703125" style="57" customWidth="1"/>
    <col min="1805" max="1805" width="4.7109375" style="57" customWidth="1"/>
    <col min="1806" max="1806" width="1.140625" style="57" customWidth="1"/>
    <col min="1807" max="1807" width="4.7109375" style="57" customWidth="1"/>
    <col min="1808" max="1808" width="2.5703125" style="57" customWidth="1"/>
    <col min="1809" max="1809" width="4.7109375" style="57" customWidth="1"/>
    <col min="1810" max="1810" width="1.140625" style="57" customWidth="1"/>
    <col min="1811" max="1811" width="4.7109375" style="57" customWidth="1"/>
    <col min="1812" max="1812" width="2.5703125" style="57" customWidth="1"/>
    <col min="1813" max="1813" width="4.7109375" style="57" customWidth="1"/>
    <col min="1814" max="1814" width="1" style="57" customWidth="1"/>
    <col min="1815" max="1815" width="4.7109375" style="57" customWidth="1"/>
    <col min="1816" max="1816" width="2.5703125" style="57" customWidth="1"/>
    <col min="1817" max="1817" width="4.7109375" style="57" customWidth="1"/>
    <col min="1818" max="1818" width="1" style="57" customWidth="1"/>
    <col min="1819" max="1819" width="4.7109375" style="57" customWidth="1"/>
    <col min="1820" max="1820" width="2.5703125" style="57" customWidth="1"/>
    <col min="1821" max="1821" width="4.7109375" style="57" customWidth="1"/>
    <col min="1822" max="1822" width="1" style="57" customWidth="1"/>
    <col min="1823" max="1823" width="4.5703125" style="57" customWidth="1"/>
    <col min="1824" max="1824" width="2.5703125" style="57" customWidth="1"/>
    <col min="1825" max="1825" width="4.85546875" style="57" customWidth="1"/>
    <col min="1826" max="2041" width="9.140625" style="57"/>
    <col min="2042" max="2042" width="1.42578125" style="57" customWidth="1"/>
    <col min="2043" max="2043" width="11.5703125" style="57" customWidth="1"/>
    <col min="2044" max="2046" width="0" style="57" hidden="1" customWidth="1"/>
    <col min="2047" max="2047" width="4.7109375" style="57" customWidth="1"/>
    <col min="2048" max="2048" width="2.5703125" style="57" customWidth="1"/>
    <col min="2049" max="2049" width="4.7109375" style="57" customWidth="1"/>
    <col min="2050" max="2050" width="1" style="57" customWidth="1"/>
    <col min="2051" max="2051" width="4.7109375" style="57" customWidth="1"/>
    <col min="2052" max="2052" width="2.5703125" style="57" customWidth="1"/>
    <col min="2053" max="2053" width="4.7109375" style="57" customWidth="1"/>
    <col min="2054" max="2054" width="1" style="57" customWidth="1"/>
    <col min="2055" max="2055" width="4.7109375" style="57" customWidth="1"/>
    <col min="2056" max="2056" width="2.5703125" style="57" customWidth="1"/>
    <col min="2057" max="2057" width="4.7109375" style="57" customWidth="1"/>
    <col min="2058" max="2058" width="1" style="57" customWidth="1"/>
    <col min="2059" max="2059" width="4.7109375" style="57" customWidth="1"/>
    <col min="2060" max="2060" width="2.5703125" style="57" customWidth="1"/>
    <col min="2061" max="2061" width="4.7109375" style="57" customWidth="1"/>
    <col min="2062" max="2062" width="1.140625" style="57" customWidth="1"/>
    <col min="2063" max="2063" width="4.7109375" style="57" customWidth="1"/>
    <col min="2064" max="2064" width="2.5703125" style="57" customWidth="1"/>
    <col min="2065" max="2065" width="4.7109375" style="57" customWidth="1"/>
    <col min="2066" max="2066" width="1.140625" style="57" customWidth="1"/>
    <col min="2067" max="2067" width="4.7109375" style="57" customWidth="1"/>
    <col min="2068" max="2068" width="2.5703125" style="57" customWidth="1"/>
    <col min="2069" max="2069" width="4.7109375" style="57" customWidth="1"/>
    <col min="2070" max="2070" width="1" style="57" customWidth="1"/>
    <col min="2071" max="2071" width="4.7109375" style="57" customWidth="1"/>
    <col min="2072" max="2072" width="2.5703125" style="57" customWidth="1"/>
    <col min="2073" max="2073" width="4.7109375" style="57" customWidth="1"/>
    <col min="2074" max="2074" width="1" style="57" customWidth="1"/>
    <col min="2075" max="2075" width="4.7109375" style="57" customWidth="1"/>
    <col min="2076" max="2076" width="2.5703125" style="57" customWidth="1"/>
    <col min="2077" max="2077" width="4.7109375" style="57" customWidth="1"/>
    <col min="2078" max="2078" width="1" style="57" customWidth="1"/>
    <col min="2079" max="2079" width="4.5703125" style="57" customWidth="1"/>
    <col min="2080" max="2080" width="2.5703125" style="57" customWidth="1"/>
    <col min="2081" max="2081" width="4.85546875" style="57" customWidth="1"/>
    <col min="2082" max="2297" width="9.140625" style="57"/>
    <col min="2298" max="2298" width="1.42578125" style="57" customWidth="1"/>
    <col min="2299" max="2299" width="11.5703125" style="57" customWidth="1"/>
    <col min="2300" max="2302" width="0" style="57" hidden="1" customWidth="1"/>
    <col min="2303" max="2303" width="4.7109375" style="57" customWidth="1"/>
    <col min="2304" max="2304" width="2.5703125" style="57" customWidth="1"/>
    <col min="2305" max="2305" width="4.7109375" style="57" customWidth="1"/>
    <col min="2306" max="2306" width="1" style="57" customWidth="1"/>
    <col min="2307" max="2307" width="4.7109375" style="57" customWidth="1"/>
    <col min="2308" max="2308" width="2.5703125" style="57" customWidth="1"/>
    <col min="2309" max="2309" width="4.7109375" style="57" customWidth="1"/>
    <col min="2310" max="2310" width="1" style="57" customWidth="1"/>
    <col min="2311" max="2311" width="4.7109375" style="57" customWidth="1"/>
    <col min="2312" max="2312" width="2.5703125" style="57" customWidth="1"/>
    <col min="2313" max="2313" width="4.7109375" style="57" customWidth="1"/>
    <col min="2314" max="2314" width="1" style="57" customWidth="1"/>
    <col min="2315" max="2315" width="4.7109375" style="57" customWidth="1"/>
    <col min="2316" max="2316" width="2.5703125" style="57" customWidth="1"/>
    <col min="2317" max="2317" width="4.7109375" style="57" customWidth="1"/>
    <col min="2318" max="2318" width="1.140625" style="57" customWidth="1"/>
    <col min="2319" max="2319" width="4.7109375" style="57" customWidth="1"/>
    <col min="2320" max="2320" width="2.5703125" style="57" customWidth="1"/>
    <col min="2321" max="2321" width="4.7109375" style="57" customWidth="1"/>
    <col min="2322" max="2322" width="1.140625" style="57" customWidth="1"/>
    <col min="2323" max="2323" width="4.7109375" style="57" customWidth="1"/>
    <col min="2324" max="2324" width="2.5703125" style="57" customWidth="1"/>
    <col min="2325" max="2325" width="4.7109375" style="57" customWidth="1"/>
    <col min="2326" max="2326" width="1" style="57" customWidth="1"/>
    <col min="2327" max="2327" width="4.7109375" style="57" customWidth="1"/>
    <col min="2328" max="2328" width="2.5703125" style="57" customWidth="1"/>
    <col min="2329" max="2329" width="4.7109375" style="57" customWidth="1"/>
    <col min="2330" max="2330" width="1" style="57" customWidth="1"/>
    <col min="2331" max="2331" width="4.7109375" style="57" customWidth="1"/>
    <col min="2332" max="2332" width="2.5703125" style="57" customWidth="1"/>
    <col min="2333" max="2333" width="4.7109375" style="57" customWidth="1"/>
    <col min="2334" max="2334" width="1" style="57" customWidth="1"/>
    <col min="2335" max="2335" width="4.5703125" style="57" customWidth="1"/>
    <col min="2336" max="2336" width="2.5703125" style="57" customWidth="1"/>
    <col min="2337" max="2337" width="4.85546875" style="57" customWidth="1"/>
    <col min="2338" max="2553" width="9.140625" style="57"/>
    <col min="2554" max="2554" width="1.42578125" style="57" customWidth="1"/>
    <col min="2555" max="2555" width="11.5703125" style="57" customWidth="1"/>
    <col min="2556" max="2558" width="0" style="57" hidden="1" customWidth="1"/>
    <col min="2559" max="2559" width="4.7109375" style="57" customWidth="1"/>
    <col min="2560" max="2560" width="2.5703125" style="57" customWidth="1"/>
    <col min="2561" max="2561" width="4.7109375" style="57" customWidth="1"/>
    <col min="2562" max="2562" width="1" style="57" customWidth="1"/>
    <col min="2563" max="2563" width="4.7109375" style="57" customWidth="1"/>
    <col min="2564" max="2564" width="2.5703125" style="57" customWidth="1"/>
    <col min="2565" max="2565" width="4.7109375" style="57" customWidth="1"/>
    <col min="2566" max="2566" width="1" style="57" customWidth="1"/>
    <col min="2567" max="2567" width="4.7109375" style="57" customWidth="1"/>
    <col min="2568" max="2568" width="2.5703125" style="57" customWidth="1"/>
    <col min="2569" max="2569" width="4.7109375" style="57" customWidth="1"/>
    <col min="2570" max="2570" width="1" style="57" customWidth="1"/>
    <col min="2571" max="2571" width="4.7109375" style="57" customWidth="1"/>
    <col min="2572" max="2572" width="2.5703125" style="57" customWidth="1"/>
    <col min="2573" max="2573" width="4.7109375" style="57" customWidth="1"/>
    <col min="2574" max="2574" width="1.140625" style="57" customWidth="1"/>
    <col min="2575" max="2575" width="4.7109375" style="57" customWidth="1"/>
    <col min="2576" max="2576" width="2.5703125" style="57" customWidth="1"/>
    <col min="2577" max="2577" width="4.7109375" style="57" customWidth="1"/>
    <col min="2578" max="2578" width="1.140625" style="57" customWidth="1"/>
    <col min="2579" max="2579" width="4.7109375" style="57" customWidth="1"/>
    <col min="2580" max="2580" width="2.5703125" style="57" customWidth="1"/>
    <col min="2581" max="2581" width="4.7109375" style="57" customWidth="1"/>
    <col min="2582" max="2582" width="1" style="57" customWidth="1"/>
    <col min="2583" max="2583" width="4.7109375" style="57" customWidth="1"/>
    <col min="2584" max="2584" width="2.5703125" style="57" customWidth="1"/>
    <col min="2585" max="2585" width="4.7109375" style="57" customWidth="1"/>
    <col min="2586" max="2586" width="1" style="57" customWidth="1"/>
    <col min="2587" max="2587" width="4.7109375" style="57" customWidth="1"/>
    <col min="2588" max="2588" width="2.5703125" style="57" customWidth="1"/>
    <col min="2589" max="2589" width="4.7109375" style="57" customWidth="1"/>
    <col min="2590" max="2590" width="1" style="57" customWidth="1"/>
    <col min="2591" max="2591" width="4.5703125" style="57" customWidth="1"/>
    <col min="2592" max="2592" width="2.5703125" style="57" customWidth="1"/>
    <col min="2593" max="2593" width="4.85546875" style="57" customWidth="1"/>
    <col min="2594" max="2809" width="9.140625" style="57"/>
    <col min="2810" max="2810" width="1.42578125" style="57" customWidth="1"/>
    <col min="2811" max="2811" width="11.5703125" style="57" customWidth="1"/>
    <col min="2812" max="2814" width="0" style="57" hidden="1" customWidth="1"/>
    <col min="2815" max="2815" width="4.7109375" style="57" customWidth="1"/>
    <col min="2816" max="2816" width="2.5703125" style="57" customWidth="1"/>
    <col min="2817" max="2817" width="4.7109375" style="57" customWidth="1"/>
    <col min="2818" max="2818" width="1" style="57" customWidth="1"/>
    <col min="2819" max="2819" width="4.7109375" style="57" customWidth="1"/>
    <col min="2820" max="2820" width="2.5703125" style="57" customWidth="1"/>
    <col min="2821" max="2821" width="4.7109375" style="57" customWidth="1"/>
    <col min="2822" max="2822" width="1" style="57" customWidth="1"/>
    <col min="2823" max="2823" width="4.7109375" style="57" customWidth="1"/>
    <col min="2824" max="2824" width="2.5703125" style="57" customWidth="1"/>
    <col min="2825" max="2825" width="4.7109375" style="57" customWidth="1"/>
    <col min="2826" max="2826" width="1" style="57" customWidth="1"/>
    <col min="2827" max="2827" width="4.7109375" style="57" customWidth="1"/>
    <col min="2828" max="2828" width="2.5703125" style="57" customWidth="1"/>
    <col min="2829" max="2829" width="4.7109375" style="57" customWidth="1"/>
    <col min="2830" max="2830" width="1.140625" style="57" customWidth="1"/>
    <col min="2831" max="2831" width="4.7109375" style="57" customWidth="1"/>
    <col min="2832" max="2832" width="2.5703125" style="57" customWidth="1"/>
    <col min="2833" max="2833" width="4.7109375" style="57" customWidth="1"/>
    <col min="2834" max="2834" width="1.140625" style="57" customWidth="1"/>
    <col min="2835" max="2835" width="4.7109375" style="57" customWidth="1"/>
    <col min="2836" max="2836" width="2.5703125" style="57" customWidth="1"/>
    <col min="2837" max="2837" width="4.7109375" style="57" customWidth="1"/>
    <col min="2838" max="2838" width="1" style="57" customWidth="1"/>
    <col min="2839" max="2839" width="4.7109375" style="57" customWidth="1"/>
    <col min="2840" max="2840" width="2.5703125" style="57" customWidth="1"/>
    <col min="2841" max="2841" width="4.7109375" style="57" customWidth="1"/>
    <col min="2842" max="2842" width="1" style="57" customWidth="1"/>
    <col min="2843" max="2843" width="4.7109375" style="57" customWidth="1"/>
    <col min="2844" max="2844" width="2.5703125" style="57" customWidth="1"/>
    <col min="2845" max="2845" width="4.7109375" style="57" customWidth="1"/>
    <col min="2846" max="2846" width="1" style="57" customWidth="1"/>
    <col min="2847" max="2847" width="4.5703125" style="57" customWidth="1"/>
    <col min="2848" max="2848" width="2.5703125" style="57" customWidth="1"/>
    <col min="2849" max="2849" width="4.85546875" style="57" customWidth="1"/>
    <col min="2850" max="3065" width="9.140625" style="57"/>
    <col min="3066" max="3066" width="1.42578125" style="57" customWidth="1"/>
    <col min="3067" max="3067" width="11.5703125" style="57" customWidth="1"/>
    <col min="3068" max="3070" width="0" style="57" hidden="1" customWidth="1"/>
    <col min="3071" max="3071" width="4.7109375" style="57" customWidth="1"/>
    <col min="3072" max="3072" width="2.5703125" style="57" customWidth="1"/>
    <col min="3073" max="3073" width="4.7109375" style="57" customWidth="1"/>
    <col min="3074" max="3074" width="1" style="57" customWidth="1"/>
    <col min="3075" max="3075" width="4.7109375" style="57" customWidth="1"/>
    <col min="3076" max="3076" width="2.5703125" style="57" customWidth="1"/>
    <col min="3077" max="3077" width="4.7109375" style="57" customWidth="1"/>
    <col min="3078" max="3078" width="1" style="57" customWidth="1"/>
    <col min="3079" max="3079" width="4.7109375" style="57" customWidth="1"/>
    <col min="3080" max="3080" width="2.5703125" style="57" customWidth="1"/>
    <col min="3081" max="3081" width="4.7109375" style="57" customWidth="1"/>
    <col min="3082" max="3082" width="1" style="57" customWidth="1"/>
    <col min="3083" max="3083" width="4.7109375" style="57" customWidth="1"/>
    <col min="3084" max="3084" width="2.5703125" style="57" customWidth="1"/>
    <col min="3085" max="3085" width="4.7109375" style="57" customWidth="1"/>
    <col min="3086" max="3086" width="1.140625" style="57" customWidth="1"/>
    <col min="3087" max="3087" width="4.7109375" style="57" customWidth="1"/>
    <col min="3088" max="3088" width="2.5703125" style="57" customWidth="1"/>
    <col min="3089" max="3089" width="4.7109375" style="57" customWidth="1"/>
    <col min="3090" max="3090" width="1.140625" style="57" customWidth="1"/>
    <col min="3091" max="3091" width="4.7109375" style="57" customWidth="1"/>
    <col min="3092" max="3092" width="2.5703125" style="57" customWidth="1"/>
    <col min="3093" max="3093" width="4.7109375" style="57" customWidth="1"/>
    <col min="3094" max="3094" width="1" style="57" customWidth="1"/>
    <col min="3095" max="3095" width="4.7109375" style="57" customWidth="1"/>
    <col min="3096" max="3096" width="2.5703125" style="57" customWidth="1"/>
    <col min="3097" max="3097" width="4.7109375" style="57" customWidth="1"/>
    <col min="3098" max="3098" width="1" style="57" customWidth="1"/>
    <col min="3099" max="3099" width="4.7109375" style="57" customWidth="1"/>
    <col min="3100" max="3100" width="2.5703125" style="57" customWidth="1"/>
    <col min="3101" max="3101" width="4.7109375" style="57" customWidth="1"/>
    <col min="3102" max="3102" width="1" style="57" customWidth="1"/>
    <col min="3103" max="3103" width="4.5703125" style="57" customWidth="1"/>
    <col min="3104" max="3104" width="2.5703125" style="57" customWidth="1"/>
    <col min="3105" max="3105" width="4.85546875" style="57" customWidth="1"/>
    <col min="3106" max="3321" width="9.140625" style="57"/>
    <col min="3322" max="3322" width="1.42578125" style="57" customWidth="1"/>
    <col min="3323" max="3323" width="11.5703125" style="57" customWidth="1"/>
    <col min="3324" max="3326" width="0" style="57" hidden="1" customWidth="1"/>
    <col min="3327" max="3327" width="4.7109375" style="57" customWidth="1"/>
    <col min="3328" max="3328" width="2.5703125" style="57" customWidth="1"/>
    <col min="3329" max="3329" width="4.7109375" style="57" customWidth="1"/>
    <col min="3330" max="3330" width="1" style="57" customWidth="1"/>
    <col min="3331" max="3331" width="4.7109375" style="57" customWidth="1"/>
    <col min="3332" max="3332" width="2.5703125" style="57" customWidth="1"/>
    <col min="3333" max="3333" width="4.7109375" style="57" customWidth="1"/>
    <col min="3334" max="3334" width="1" style="57" customWidth="1"/>
    <col min="3335" max="3335" width="4.7109375" style="57" customWidth="1"/>
    <col min="3336" max="3336" width="2.5703125" style="57" customWidth="1"/>
    <col min="3337" max="3337" width="4.7109375" style="57" customWidth="1"/>
    <col min="3338" max="3338" width="1" style="57" customWidth="1"/>
    <col min="3339" max="3339" width="4.7109375" style="57" customWidth="1"/>
    <col min="3340" max="3340" width="2.5703125" style="57" customWidth="1"/>
    <col min="3341" max="3341" width="4.7109375" style="57" customWidth="1"/>
    <col min="3342" max="3342" width="1.140625" style="57" customWidth="1"/>
    <col min="3343" max="3343" width="4.7109375" style="57" customWidth="1"/>
    <col min="3344" max="3344" width="2.5703125" style="57" customWidth="1"/>
    <col min="3345" max="3345" width="4.7109375" style="57" customWidth="1"/>
    <col min="3346" max="3346" width="1.140625" style="57" customWidth="1"/>
    <col min="3347" max="3347" width="4.7109375" style="57" customWidth="1"/>
    <col min="3348" max="3348" width="2.5703125" style="57" customWidth="1"/>
    <col min="3349" max="3349" width="4.7109375" style="57" customWidth="1"/>
    <col min="3350" max="3350" width="1" style="57" customWidth="1"/>
    <col min="3351" max="3351" width="4.7109375" style="57" customWidth="1"/>
    <col min="3352" max="3352" width="2.5703125" style="57" customWidth="1"/>
    <col min="3353" max="3353" width="4.7109375" style="57" customWidth="1"/>
    <col min="3354" max="3354" width="1" style="57" customWidth="1"/>
    <col min="3355" max="3355" width="4.7109375" style="57" customWidth="1"/>
    <col min="3356" max="3356" width="2.5703125" style="57" customWidth="1"/>
    <col min="3357" max="3357" width="4.7109375" style="57" customWidth="1"/>
    <col min="3358" max="3358" width="1" style="57" customWidth="1"/>
    <col min="3359" max="3359" width="4.5703125" style="57" customWidth="1"/>
    <col min="3360" max="3360" width="2.5703125" style="57" customWidth="1"/>
    <col min="3361" max="3361" width="4.85546875" style="57" customWidth="1"/>
    <col min="3362" max="3577" width="9.140625" style="57"/>
    <col min="3578" max="3578" width="1.42578125" style="57" customWidth="1"/>
    <col min="3579" max="3579" width="11.5703125" style="57" customWidth="1"/>
    <col min="3580" max="3582" width="0" style="57" hidden="1" customWidth="1"/>
    <col min="3583" max="3583" width="4.7109375" style="57" customWidth="1"/>
    <col min="3584" max="3584" width="2.5703125" style="57" customWidth="1"/>
    <col min="3585" max="3585" width="4.7109375" style="57" customWidth="1"/>
    <col min="3586" max="3586" width="1" style="57" customWidth="1"/>
    <col min="3587" max="3587" width="4.7109375" style="57" customWidth="1"/>
    <col min="3588" max="3588" width="2.5703125" style="57" customWidth="1"/>
    <col min="3589" max="3589" width="4.7109375" style="57" customWidth="1"/>
    <col min="3590" max="3590" width="1" style="57" customWidth="1"/>
    <col min="3591" max="3591" width="4.7109375" style="57" customWidth="1"/>
    <col min="3592" max="3592" width="2.5703125" style="57" customWidth="1"/>
    <col min="3593" max="3593" width="4.7109375" style="57" customWidth="1"/>
    <col min="3594" max="3594" width="1" style="57" customWidth="1"/>
    <col min="3595" max="3595" width="4.7109375" style="57" customWidth="1"/>
    <col min="3596" max="3596" width="2.5703125" style="57" customWidth="1"/>
    <col min="3597" max="3597" width="4.7109375" style="57" customWidth="1"/>
    <col min="3598" max="3598" width="1.140625" style="57" customWidth="1"/>
    <col min="3599" max="3599" width="4.7109375" style="57" customWidth="1"/>
    <col min="3600" max="3600" width="2.5703125" style="57" customWidth="1"/>
    <col min="3601" max="3601" width="4.7109375" style="57" customWidth="1"/>
    <col min="3602" max="3602" width="1.140625" style="57" customWidth="1"/>
    <col min="3603" max="3603" width="4.7109375" style="57" customWidth="1"/>
    <col min="3604" max="3604" width="2.5703125" style="57" customWidth="1"/>
    <col min="3605" max="3605" width="4.7109375" style="57" customWidth="1"/>
    <col min="3606" max="3606" width="1" style="57" customWidth="1"/>
    <col min="3607" max="3607" width="4.7109375" style="57" customWidth="1"/>
    <col min="3608" max="3608" width="2.5703125" style="57" customWidth="1"/>
    <col min="3609" max="3609" width="4.7109375" style="57" customWidth="1"/>
    <col min="3610" max="3610" width="1" style="57" customWidth="1"/>
    <col min="3611" max="3611" width="4.7109375" style="57" customWidth="1"/>
    <col min="3612" max="3612" width="2.5703125" style="57" customWidth="1"/>
    <col min="3613" max="3613" width="4.7109375" style="57" customWidth="1"/>
    <col min="3614" max="3614" width="1" style="57" customWidth="1"/>
    <col min="3615" max="3615" width="4.5703125" style="57" customWidth="1"/>
    <col min="3616" max="3616" width="2.5703125" style="57" customWidth="1"/>
    <col min="3617" max="3617" width="4.85546875" style="57" customWidth="1"/>
    <col min="3618" max="3833" width="9.140625" style="57"/>
    <col min="3834" max="3834" width="1.42578125" style="57" customWidth="1"/>
    <col min="3835" max="3835" width="11.5703125" style="57" customWidth="1"/>
    <col min="3836" max="3838" width="0" style="57" hidden="1" customWidth="1"/>
    <col min="3839" max="3839" width="4.7109375" style="57" customWidth="1"/>
    <col min="3840" max="3840" width="2.5703125" style="57" customWidth="1"/>
    <col min="3841" max="3841" width="4.7109375" style="57" customWidth="1"/>
    <col min="3842" max="3842" width="1" style="57" customWidth="1"/>
    <col min="3843" max="3843" width="4.7109375" style="57" customWidth="1"/>
    <col min="3844" max="3844" width="2.5703125" style="57" customWidth="1"/>
    <col min="3845" max="3845" width="4.7109375" style="57" customWidth="1"/>
    <col min="3846" max="3846" width="1" style="57" customWidth="1"/>
    <col min="3847" max="3847" width="4.7109375" style="57" customWidth="1"/>
    <col min="3848" max="3848" width="2.5703125" style="57" customWidth="1"/>
    <col min="3849" max="3849" width="4.7109375" style="57" customWidth="1"/>
    <col min="3850" max="3850" width="1" style="57" customWidth="1"/>
    <col min="3851" max="3851" width="4.7109375" style="57" customWidth="1"/>
    <col min="3852" max="3852" width="2.5703125" style="57" customWidth="1"/>
    <col min="3853" max="3853" width="4.7109375" style="57" customWidth="1"/>
    <col min="3854" max="3854" width="1.140625" style="57" customWidth="1"/>
    <col min="3855" max="3855" width="4.7109375" style="57" customWidth="1"/>
    <col min="3856" max="3856" width="2.5703125" style="57" customWidth="1"/>
    <col min="3857" max="3857" width="4.7109375" style="57" customWidth="1"/>
    <col min="3858" max="3858" width="1.140625" style="57" customWidth="1"/>
    <col min="3859" max="3859" width="4.7109375" style="57" customWidth="1"/>
    <col min="3860" max="3860" width="2.5703125" style="57" customWidth="1"/>
    <col min="3861" max="3861" width="4.7109375" style="57" customWidth="1"/>
    <col min="3862" max="3862" width="1" style="57" customWidth="1"/>
    <col min="3863" max="3863" width="4.7109375" style="57" customWidth="1"/>
    <col min="3864" max="3864" width="2.5703125" style="57" customWidth="1"/>
    <col min="3865" max="3865" width="4.7109375" style="57" customWidth="1"/>
    <col min="3866" max="3866" width="1" style="57" customWidth="1"/>
    <col min="3867" max="3867" width="4.7109375" style="57" customWidth="1"/>
    <col min="3868" max="3868" width="2.5703125" style="57" customWidth="1"/>
    <col min="3869" max="3869" width="4.7109375" style="57" customWidth="1"/>
    <col min="3870" max="3870" width="1" style="57" customWidth="1"/>
    <col min="3871" max="3871" width="4.5703125" style="57" customWidth="1"/>
    <col min="3872" max="3872" width="2.5703125" style="57" customWidth="1"/>
    <col min="3873" max="3873" width="4.85546875" style="57" customWidth="1"/>
    <col min="3874" max="4089" width="9.140625" style="57"/>
    <col min="4090" max="4090" width="1.42578125" style="57" customWidth="1"/>
    <col min="4091" max="4091" width="11.5703125" style="57" customWidth="1"/>
    <col min="4092" max="4094" width="0" style="57" hidden="1" customWidth="1"/>
    <col min="4095" max="4095" width="4.7109375" style="57" customWidth="1"/>
    <col min="4096" max="4096" width="2.5703125" style="57" customWidth="1"/>
    <col min="4097" max="4097" width="4.7109375" style="57" customWidth="1"/>
    <col min="4098" max="4098" width="1" style="57" customWidth="1"/>
    <col min="4099" max="4099" width="4.7109375" style="57" customWidth="1"/>
    <col min="4100" max="4100" width="2.5703125" style="57" customWidth="1"/>
    <col min="4101" max="4101" width="4.7109375" style="57" customWidth="1"/>
    <col min="4102" max="4102" width="1" style="57" customWidth="1"/>
    <col min="4103" max="4103" width="4.7109375" style="57" customWidth="1"/>
    <col min="4104" max="4104" width="2.5703125" style="57" customWidth="1"/>
    <col min="4105" max="4105" width="4.7109375" style="57" customWidth="1"/>
    <col min="4106" max="4106" width="1" style="57" customWidth="1"/>
    <col min="4107" max="4107" width="4.7109375" style="57" customWidth="1"/>
    <col min="4108" max="4108" width="2.5703125" style="57" customWidth="1"/>
    <col min="4109" max="4109" width="4.7109375" style="57" customWidth="1"/>
    <col min="4110" max="4110" width="1.140625" style="57" customWidth="1"/>
    <col min="4111" max="4111" width="4.7109375" style="57" customWidth="1"/>
    <col min="4112" max="4112" width="2.5703125" style="57" customWidth="1"/>
    <col min="4113" max="4113" width="4.7109375" style="57" customWidth="1"/>
    <col min="4114" max="4114" width="1.140625" style="57" customWidth="1"/>
    <col min="4115" max="4115" width="4.7109375" style="57" customWidth="1"/>
    <col min="4116" max="4116" width="2.5703125" style="57" customWidth="1"/>
    <col min="4117" max="4117" width="4.7109375" style="57" customWidth="1"/>
    <col min="4118" max="4118" width="1" style="57" customWidth="1"/>
    <col min="4119" max="4119" width="4.7109375" style="57" customWidth="1"/>
    <col min="4120" max="4120" width="2.5703125" style="57" customWidth="1"/>
    <col min="4121" max="4121" width="4.7109375" style="57" customWidth="1"/>
    <col min="4122" max="4122" width="1" style="57" customWidth="1"/>
    <col min="4123" max="4123" width="4.7109375" style="57" customWidth="1"/>
    <col min="4124" max="4124" width="2.5703125" style="57" customWidth="1"/>
    <col min="4125" max="4125" width="4.7109375" style="57" customWidth="1"/>
    <col min="4126" max="4126" width="1" style="57" customWidth="1"/>
    <col min="4127" max="4127" width="4.5703125" style="57" customWidth="1"/>
    <col min="4128" max="4128" width="2.5703125" style="57" customWidth="1"/>
    <col min="4129" max="4129" width="4.85546875" style="57" customWidth="1"/>
    <col min="4130" max="4345" width="9.140625" style="57"/>
    <col min="4346" max="4346" width="1.42578125" style="57" customWidth="1"/>
    <col min="4347" max="4347" width="11.5703125" style="57" customWidth="1"/>
    <col min="4348" max="4350" width="0" style="57" hidden="1" customWidth="1"/>
    <col min="4351" max="4351" width="4.7109375" style="57" customWidth="1"/>
    <col min="4352" max="4352" width="2.5703125" style="57" customWidth="1"/>
    <col min="4353" max="4353" width="4.7109375" style="57" customWidth="1"/>
    <col min="4354" max="4354" width="1" style="57" customWidth="1"/>
    <col min="4355" max="4355" width="4.7109375" style="57" customWidth="1"/>
    <col min="4356" max="4356" width="2.5703125" style="57" customWidth="1"/>
    <col min="4357" max="4357" width="4.7109375" style="57" customWidth="1"/>
    <col min="4358" max="4358" width="1" style="57" customWidth="1"/>
    <col min="4359" max="4359" width="4.7109375" style="57" customWidth="1"/>
    <col min="4360" max="4360" width="2.5703125" style="57" customWidth="1"/>
    <col min="4361" max="4361" width="4.7109375" style="57" customWidth="1"/>
    <col min="4362" max="4362" width="1" style="57" customWidth="1"/>
    <col min="4363" max="4363" width="4.7109375" style="57" customWidth="1"/>
    <col min="4364" max="4364" width="2.5703125" style="57" customWidth="1"/>
    <col min="4365" max="4365" width="4.7109375" style="57" customWidth="1"/>
    <col min="4366" max="4366" width="1.140625" style="57" customWidth="1"/>
    <col min="4367" max="4367" width="4.7109375" style="57" customWidth="1"/>
    <col min="4368" max="4368" width="2.5703125" style="57" customWidth="1"/>
    <col min="4369" max="4369" width="4.7109375" style="57" customWidth="1"/>
    <col min="4370" max="4370" width="1.140625" style="57" customWidth="1"/>
    <col min="4371" max="4371" width="4.7109375" style="57" customWidth="1"/>
    <col min="4372" max="4372" width="2.5703125" style="57" customWidth="1"/>
    <col min="4373" max="4373" width="4.7109375" style="57" customWidth="1"/>
    <col min="4374" max="4374" width="1" style="57" customWidth="1"/>
    <col min="4375" max="4375" width="4.7109375" style="57" customWidth="1"/>
    <col min="4376" max="4376" width="2.5703125" style="57" customWidth="1"/>
    <col min="4377" max="4377" width="4.7109375" style="57" customWidth="1"/>
    <col min="4378" max="4378" width="1" style="57" customWidth="1"/>
    <col min="4379" max="4379" width="4.7109375" style="57" customWidth="1"/>
    <col min="4380" max="4380" width="2.5703125" style="57" customWidth="1"/>
    <col min="4381" max="4381" width="4.7109375" style="57" customWidth="1"/>
    <col min="4382" max="4382" width="1" style="57" customWidth="1"/>
    <col min="4383" max="4383" width="4.5703125" style="57" customWidth="1"/>
    <col min="4384" max="4384" width="2.5703125" style="57" customWidth="1"/>
    <col min="4385" max="4385" width="4.85546875" style="57" customWidth="1"/>
    <col min="4386" max="4601" width="9.140625" style="57"/>
    <col min="4602" max="4602" width="1.42578125" style="57" customWidth="1"/>
    <col min="4603" max="4603" width="11.5703125" style="57" customWidth="1"/>
    <col min="4604" max="4606" width="0" style="57" hidden="1" customWidth="1"/>
    <col min="4607" max="4607" width="4.7109375" style="57" customWidth="1"/>
    <col min="4608" max="4608" width="2.5703125" style="57" customWidth="1"/>
    <col min="4609" max="4609" width="4.7109375" style="57" customWidth="1"/>
    <col min="4610" max="4610" width="1" style="57" customWidth="1"/>
    <col min="4611" max="4611" width="4.7109375" style="57" customWidth="1"/>
    <col min="4612" max="4612" width="2.5703125" style="57" customWidth="1"/>
    <col min="4613" max="4613" width="4.7109375" style="57" customWidth="1"/>
    <col min="4614" max="4614" width="1" style="57" customWidth="1"/>
    <col min="4615" max="4615" width="4.7109375" style="57" customWidth="1"/>
    <col min="4616" max="4616" width="2.5703125" style="57" customWidth="1"/>
    <col min="4617" max="4617" width="4.7109375" style="57" customWidth="1"/>
    <col min="4618" max="4618" width="1" style="57" customWidth="1"/>
    <col min="4619" max="4619" width="4.7109375" style="57" customWidth="1"/>
    <col min="4620" max="4620" width="2.5703125" style="57" customWidth="1"/>
    <col min="4621" max="4621" width="4.7109375" style="57" customWidth="1"/>
    <col min="4622" max="4622" width="1.140625" style="57" customWidth="1"/>
    <col min="4623" max="4623" width="4.7109375" style="57" customWidth="1"/>
    <col min="4624" max="4624" width="2.5703125" style="57" customWidth="1"/>
    <col min="4625" max="4625" width="4.7109375" style="57" customWidth="1"/>
    <col min="4626" max="4626" width="1.140625" style="57" customWidth="1"/>
    <col min="4627" max="4627" width="4.7109375" style="57" customWidth="1"/>
    <col min="4628" max="4628" width="2.5703125" style="57" customWidth="1"/>
    <col min="4629" max="4629" width="4.7109375" style="57" customWidth="1"/>
    <col min="4630" max="4630" width="1" style="57" customWidth="1"/>
    <col min="4631" max="4631" width="4.7109375" style="57" customWidth="1"/>
    <col min="4632" max="4632" width="2.5703125" style="57" customWidth="1"/>
    <col min="4633" max="4633" width="4.7109375" style="57" customWidth="1"/>
    <col min="4634" max="4634" width="1" style="57" customWidth="1"/>
    <col min="4635" max="4635" width="4.7109375" style="57" customWidth="1"/>
    <col min="4636" max="4636" width="2.5703125" style="57" customWidth="1"/>
    <col min="4637" max="4637" width="4.7109375" style="57" customWidth="1"/>
    <col min="4638" max="4638" width="1" style="57" customWidth="1"/>
    <col min="4639" max="4639" width="4.5703125" style="57" customWidth="1"/>
    <col min="4640" max="4640" width="2.5703125" style="57" customWidth="1"/>
    <col min="4641" max="4641" width="4.85546875" style="57" customWidth="1"/>
    <col min="4642" max="4857" width="9.140625" style="57"/>
    <col min="4858" max="4858" width="1.42578125" style="57" customWidth="1"/>
    <col min="4859" max="4859" width="11.5703125" style="57" customWidth="1"/>
    <col min="4860" max="4862" width="0" style="57" hidden="1" customWidth="1"/>
    <col min="4863" max="4863" width="4.7109375" style="57" customWidth="1"/>
    <col min="4864" max="4864" width="2.5703125" style="57" customWidth="1"/>
    <col min="4865" max="4865" width="4.7109375" style="57" customWidth="1"/>
    <col min="4866" max="4866" width="1" style="57" customWidth="1"/>
    <col min="4867" max="4867" width="4.7109375" style="57" customWidth="1"/>
    <col min="4868" max="4868" width="2.5703125" style="57" customWidth="1"/>
    <col min="4869" max="4869" width="4.7109375" style="57" customWidth="1"/>
    <col min="4870" max="4870" width="1" style="57" customWidth="1"/>
    <col min="4871" max="4871" width="4.7109375" style="57" customWidth="1"/>
    <col min="4872" max="4872" width="2.5703125" style="57" customWidth="1"/>
    <col min="4873" max="4873" width="4.7109375" style="57" customWidth="1"/>
    <col min="4874" max="4874" width="1" style="57" customWidth="1"/>
    <col min="4875" max="4875" width="4.7109375" style="57" customWidth="1"/>
    <col min="4876" max="4876" width="2.5703125" style="57" customWidth="1"/>
    <col min="4877" max="4877" width="4.7109375" style="57" customWidth="1"/>
    <col min="4878" max="4878" width="1.140625" style="57" customWidth="1"/>
    <col min="4879" max="4879" width="4.7109375" style="57" customWidth="1"/>
    <col min="4880" max="4880" width="2.5703125" style="57" customWidth="1"/>
    <col min="4881" max="4881" width="4.7109375" style="57" customWidth="1"/>
    <col min="4882" max="4882" width="1.140625" style="57" customWidth="1"/>
    <col min="4883" max="4883" width="4.7109375" style="57" customWidth="1"/>
    <col min="4884" max="4884" width="2.5703125" style="57" customWidth="1"/>
    <col min="4885" max="4885" width="4.7109375" style="57" customWidth="1"/>
    <col min="4886" max="4886" width="1" style="57" customWidth="1"/>
    <col min="4887" max="4887" width="4.7109375" style="57" customWidth="1"/>
    <col min="4888" max="4888" width="2.5703125" style="57" customWidth="1"/>
    <col min="4889" max="4889" width="4.7109375" style="57" customWidth="1"/>
    <col min="4890" max="4890" width="1" style="57" customWidth="1"/>
    <col min="4891" max="4891" width="4.7109375" style="57" customWidth="1"/>
    <col min="4892" max="4892" width="2.5703125" style="57" customWidth="1"/>
    <col min="4893" max="4893" width="4.7109375" style="57" customWidth="1"/>
    <col min="4894" max="4894" width="1" style="57" customWidth="1"/>
    <col min="4895" max="4895" width="4.5703125" style="57" customWidth="1"/>
    <col min="4896" max="4896" width="2.5703125" style="57" customWidth="1"/>
    <col min="4897" max="4897" width="4.85546875" style="57" customWidth="1"/>
    <col min="4898" max="5113" width="9.140625" style="57"/>
    <col min="5114" max="5114" width="1.42578125" style="57" customWidth="1"/>
    <col min="5115" max="5115" width="11.5703125" style="57" customWidth="1"/>
    <col min="5116" max="5118" width="0" style="57" hidden="1" customWidth="1"/>
    <col min="5119" max="5119" width="4.7109375" style="57" customWidth="1"/>
    <col min="5120" max="5120" width="2.5703125" style="57" customWidth="1"/>
    <col min="5121" max="5121" width="4.7109375" style="57" customWidth="1"/>
    <col min="5122" max="5122" width="1" style="57" customWidth="1"/>
    <col min="5123" max="5123" width="4.7109375" style="57" customWidth="1"/>
    <col min="5124" max="5124" width="2.5703125" style="57" customWidth="1"/>
    <col min="5125" max="5125" width="4.7109375" style="57" customWidth="1"/>
    <col min="5126" max="5126" width="1" style="57" customWidth="1"/>
    <col min="5127" max="5127" width="4.7109375" style="57" customWidth="1"/>
    <col min="5128" max="5128" width="2.5703125" style="57" customWidth="1"/>
    <col min="5129" max="5129" width="4.7109375" style="57" customWidth="1"/>
    <col min="5130" max="5130" width="1" style="57" customWidth="1"/>
    <col min="5131" max="5131" width="4.7109375" style="57" customWidth="1"/>
    <col min="5132" max="5132" width="2.5703125" style="57" customWidth="1"/>
    <col min="5133" max="5133" width="4.7109375" style="57" customWidth="1"/>
    <col min="5134" max="5134" width="1.140625" style="57" customWidth="1"/>
    <col min="5135" max="5135" width="4.7109375" style="57" customWidth="1"/>
    <col min="5136" max="5136" width="2.5703125" style="57" customWidth="1"/>
    <col min="5137" max="5137" width="4.7109375" style="57" customWidth="1"/>
    <col min="5138" max="5138" width="1.140625" style="57" customWidth="1"/>
    <col min="5139" max="5139" width="4.7109375" style="57" customWidth="1"/>
    <col min="5140" max="5140" width="2.5703125" style="57" customWidth="1"/>
    <col min="5141" max="5141" width="4.7109375" style="57" customWidth="1"/>
    <col min="5142" max="5142" width="1" style="57" customWidth="1"/>
    <col min="5143" max="5143" width="4.7109375" style="57" customWidth="1"/>
    <col min="5144" max="5144" width="2.5703125" style="57" customWidth="1"/>
    <col min="5145" max="5145" width="4.7109375" style="57" customWidth="1"/>
    <col min="5146" max="5146" width="1" style="57" customWidth="1"/>
    <col min="5147" max="5147" width="4.7109375" style="57" customWidth="1"/>
    <col min="5148" max="5148" width="2.5703125" style="57" customWidth="1"/>
    <col min="5149" max="5149" width="4.7109375" style="57" customWidth="1"/>
    <col min="5150" max="5150" width="1" style="57" customWidth="1"/>
    <col min="5151" max="5151" width="4.5703125" style="57" customWidth="1"/>
    <col min="5152" max="5152" width="2.5703125" style="57" customWidth="1"/>
    <col min="5153" max="5153" width="4.85546875" style="57" customWidth="1"/>
    <col min="5154" max="5369" width="9.140625" style="57"/>
    <col min="5370" max="5370" width="1.42578125" style="57" customWidth="1"/>
    <col min="5371" max="5371" width="11.5703125" style="57" customWidth="1"/>
    <col min="5372" max="5374" width="0" style="57" hidden="1" customWidth="1"/>
    <col min="5375" max="5375" width="4.7109375" style="57" customWidth="1"/>
    <col min="5376" max="5376" width="2.5703125" style="57" customWidth="1"/>
    <col min="5377" max="5377" width="4.7109375" style="57" customWidth="1"/>
    <col min="5378" max="5378" width="1" style="57" customWidth="1"/>
    <col min="5379" max="5379" width="4.7109375" style="57" customWidth="1"/>
    <col min="5380" max="5380" width="2.5703125" style="57" customWidth="1"/>
    <col min="5381" max="5381" width="4.7109375" style="57" customWidth="1"/>
    <col min="5382" max="5382" width="1" style="57" customWidth="1"/>
    <col min="5383" max="5383" width="4.7109375" style="57" customWidth="1"/>
    <col min="5384" max="5384" width="2.5703125" style="57" customWidth="1"/>
    <col min="5385" max="5385" width="4.7109375" style="57" customWidth="1"/>
    <col min="5386" max="5386" width="1" style="57" customWidth="1"/>
    <col min="5387" max="5387" width="4.7109375" style="57" customWidth="1"/>
    <col min="5388" max="5388" width="2.5703125" style="57" customWidth="1"/>
    <col min="5389" max="5389" width="4.7109375" style="57" customWidth="1"/>
    <col min="5390" max="5390" width="1.140625" style="57" customWidth="1"/>
    <col min="5391" max="5391" width="4.7109375" style="57" customWidth="1"/>
    <col min="5392" max="5392" width="2.5703125" style="57" customWidth="1"/>
    <col min="5393" max="5393" width="4.7109375" style="57" customWidth="1"/>
    <col min="5394" max="5394" width="1.140625" style="57" customWidth="1"/>
    <col min="5395" max="5395" width="4.7109375" style="57" customWidth="1"/>
    <col min="5396" max="5396" width="2.5703125" style="57" customWidth="1"/>
    <col min="5397" max="5397" width="4.7109375" style="57" customWidth="1"/>
    <col min="5398" max="5398" width="1" style="57" customWidth="1"/>
    <col min="5399" max="5399" width="4.7109375" style="57" customWidth="1"/>
    <col min="5400" max="5400" width="2.5703125" style="57" customWidth="1"/>
    <col min="5401" max="5401" width="4.7109375" style="57" customWidth="1"/>
    <col min="5402" max="5402" width="1" style="57" customWidth="1"/>
    <col min="5403" max="5403" width="4.7109375" style="57" customWidth="1"/>
    <col min="5404" max="5404" width="2.5703125" style="57" customWidth="1"/>
    <col min="5405" max="5405" width="4.7109375" style="57" customWidth="1"/>
    <col min="5406" max="5406" width="1" style="57" customWidth="1"/>
    <col min="5407" max="5407" width="4.5703125" style="57" customWidth="1"/>
    <col min="5408" max="5408" width="2.5703125" style="57" customWidth="1"/>
    <col min="5409" max="5409" width="4.85546875" style="57" customWidth="1"/>
    <col min="5410" max="5625" width="9.140625" style="57"/>
    <col min="5626" max="5626" width="1.42578125" style="57" customWidth="1"/>
    <col min="5627" max="5627" width="11.5703125" style="57" customWidth="1"/>
    <col min="5628" max="5630" width="0" style="57" hidden="1" customWidth="1"/>
    <col min="5631" max="5631" width="4.7109375" style="57" customWidth="1"/>
    <col min="5632" max="5632" width="2.5703125" style="57" customWidth="1"/>
    <col min="5633" max="5633" width="4.7109375" style="57" customWidth="1"/>
    <col min="5634" max="5634" width="1" style="57" customWidth="1"/>
    <col min="5635" max="5635" width="4.7109375" style="57" customWidth="1"/>
    <col min="5636" max="5636" width="2.5703125" style="57" customWidth="1"/>
    <col min="5637" max="5637" width="4.7109375" style="57" customWidth="1"/>
    <col min="5638" max="5638" width="1" style="57" customWidth="1"/>
    <col min="5639" max="5639" width="4.7109375" style="57" customWidth="1"/>
    <col min="5640" max="5640" width="2.5703125" style="57" customWidth="1"/>
    <col min="5641" max="5641" width="4.7109375" style="57" customWidth="1"/>
    <col min="5642" max="5642" width="1" style="57" customWidth="1"/>
    <col min="5643" max="5643" width="4.7109375" style="57" customWidth="1"/>
    <col min="5644" max="5644" width="2.5703125" style="57" customWidth="1"/>
    <col min="5645" max="5645" width="4.7109375" style="57" customWidth="1"/>
    <col min="5646" max="5646" width="1.140625" style="57" customWidth="1"/>
    <col min="5647" max="5647" width="4.7109375" style="57" customWidth="1"/>
    <col min="5648" max="5648" width="2.5703125" style="57" customWidth="1"/>
    <col min="5649" max="5649" width="4.7109375" style="57" customWidth="1"/>
    <col min="5650" max="5650" width="1.140625" style="57" customWidth="1"/>
    <col min="5651" max="5651" width="4.7109375" style="57" customWidth="1"/>
    <col min="5652" max="5652" width="2.5703125" style="57" customWidth="1"/>
    <col min="5653" max="5653" width="4.7109375" style="57" customWidth="1"/>
    <col min="5654" max="5654" width="1" style="57" customWidth="1"/>
    <col min="5655" max="5655" width="4.7109375" style="57" customWidth="1"/>
    <col min="5656" max="5656" width="2.5703125" style="57" customWidth="1"/>
    <col min="5657" max="5657" width="4.7109375" style="57" customWidth="1"/>
    <col min="5658" max="5658" width="1" style="57" customWidth="1"/>
    <col min="5659" max="5659" width="4.7109375" style="57" customWidth="1"/>
    <col min="5660" max="5660" width="2.5703125" style="57" customWidth="1"/>
    <col min="5661" max="5661" width="4.7109375" style="57" customWidth="1"/>
    <col min="5662" max="5662" width="1" style="57" customWidth="1"/>
    <col min="5663" max="5663" width="4.5703125" style="57" customWidth="1"/>
    <col min="5664" max="5664" width="2.5703125" style="57" customWidth="1"/>
    <col min="5665" max="5665" width="4.85546875" style="57" customWidth="1"/>
    <col min="5666" max="5881" width="9.140625" style="57"/>
    <col min="5882" max="5882" width="1.42578125" style="57" customWidth="1"/>
    <col min="5883" max="5883" width="11.5703125" style="57" customWidth="1"/>
    <col min="5884" max="5886" width="0" style="57" hidden="1" customWidth="1"/>
    <col min="5887" max="5887" width="4.7109375" style="57" customWidth="1"/>
    <col min="5888" max="5888" width="2.5703125" style="57" customWidth="1"/>
    <col min="5889" max="5889" width="4.7109375" style="57" customWidth="1"/>
    <col min="5890" max="5890" width="1" style="57" customWidth="1"/>
    <col min="5891" max="5891" width="4.7109375" style="57" customWidth="1"/>
    <col min="5892" max="5892" width="2.5703125" style="57" customWidth="1"/>
    <col min="5893" max="5893" width="4.7109375" style="57" customWidth="1"/>
    <col min="5894" max="5894" width="1" style="57" customWidth="1"/>
    <col min="5895" max="5895" width="4.7109375" style="57" customWidth="1"/>
    <col min="5896" max="5896" width="2.5703125" style="57" customWidth="1"/>
    <col min="5897" max="5897" width="4.7109375" style="57" customWidth="1"/>
    <col min="5898" max="5898" width="1" style="57" customWidth="1"/>
    <col min="5899" max="5899" width="4.7109375" style="57" customWidth="1"/>
    <col min="5900" max="5900" width="2.5703125" style="57" customWidth="1"/>
    <col min="5901" max="5901" width="4.7109375" style="57" customWidth="1"/>
    <col min="5902" max="5902" width="1.140625" style="57" customWidth="1"/>
    <col min="5903" max="5903" width="4.7109375" style="57" customWidth="1"/>
    <col min="5904" max="5904" width="2.5703125" style="57" customWidth="1"/>
    <col min="5905" max="5905" width="4.7109375" style="57" customWidth="1"/>
    <col min="5906" max="5906" width="1.140625" style="57" customWidth="1"/>
    <col min="5907" max="5907" width="4.7109375" style="57" customWidth="1"/>
    <col min="5908" max="5908" width="2.5703125" style="57" customWidth="1"/>
    <col min="5909" max="5909" width="4.7109375" style="57" customWidth="1"/>
    <col min="5910" max="5910" width="1" style="57" customWidth="1"/>
    <col min="5911" max="5911" width="4.7109375" style="57" customWidth="1"/>
    <col min="5912" max="5912" width="2.5703125" style="57" customWidth="1"/>
    <col min="5913" max="5913" width="4.7109375" style="57" customWidth="1"/>
    <col min="5914" max="5914" width="1" style="57" customWidth="1"/>
    <col min="5915" max="5915" width="4.7109375" style="57" customWidth="1"/>
    <col min="5916" max="5916" width="2.5703125" style="57" customWidth="1"/>
    <col min="5917" max="5917" width="4.7109375" style="57" customWidth="1"/>
    <col min="5918" max="5918" width="1" style="57" customWidth="1"/>
    <col min="5919" max="5919" width="4.5703125" style="57" customWidth="1"/>
    <col min="5920" max="5920" width="2.5703125" style="57" customWidth="1"/>
    <col min="5921" max="5921" width="4.85546875" style="57" customWidth="1"/>
    <col min="5922" max="6137" width="9.140625" style="57"/>
    <col min="6138" max="6138" width="1.42578125" style="57" customWidth="1"/>
    <col min="6139" max="6139" width="11.5703125" style="57" customWidth="1"/>
    <col min="6140" max="6142" width="0" style="57" hidden="1" customWidth="1"/>
    <col min="6143" max="6143" width="4.7109375" style="57" customWidth="1"/>
    <col min="6144" max="6144" width="2.5703125" style="57" customWidth="1"/>
    <col min="6145" max="6145" width="4.7109375" style="57" customWidth="1"/>
    <col min="6146" max="6146" width="1" style="57" customWidth="1"/>
    <col min="6147" max="6147" width="4.7109375" style="57" customWidth="1"/>
    <col min="6148" max="6148" width="2.5703125" style="57" customWidth="1"/>
    <col min="6149" max="6149" width="4.7109375" style="57" customWidth="1"/>
    <col min="6150" max="6150" width="1" style="57" customWidth="1"/>
    <col min="6151" max="6151" width="4.7109375" style="57" customWidth="1"/>
    <col min="6152" max="6152" width="2.5703125" style="57" customWidth="1"/>
    <col min="6153" max="6153" width="4.7109375" style="57" customWidth="1"/>
    <col min="6154" max="6154" width="1" style="57" customWidth="1"/>
    <col min="6155" max="6155" width="4.7109375" style="57" customWidth="1"/>
    <col min="6156" max="6156" width="2.5703125" style="57" customWidth="1"/>
    <col min="6157" max="6157" width="4.7109375" style="57" customWidth="1"/>
    <col min="6158" max="6158" width="1.140625" style="57" customWidth="1"/>
    <col min="6159" max="6159" width="4.7109375" style="57" customWidth="1"/>
    <col min="6160" max="6160" width="2.5703125" style="57" customWidth="1"/>
    <col min="6161" max="6161" width="4.7109375" style="57" customWidth="1"/>
    <col min="6162" max="6162" width="1.140625" style="57" customWidth="1"/>
    <col min="6163" max="6163" width="4.7109375" style="57" customWidth="1"/>
    <col min="6164" max="6164" width="2.5703125" style="57" customWidth="1"/>
    <col min="6165" max="6165" width="4.7109375" style="57" customWidth="1"/>
    <col min="6166" max="6166" width="1" style="57" customWidth="1"/>
    <col min="6167" max="6167" width="4.7109375" style="57" customWidth="1"/>
    <col min="6168" max="6168" width="2.5703125" style="57" customWidth="1"/>
    <col min="6169" max="6169" width="4.7109375" style="57" customWidth="1"/>
    <col min="6170" max="6170" width="1" style="57" customWidth="1"/>
    <col min="6171" max="6171" width="4.7109375" style="57" customWidth="1"/>
    <col min="6172" max="6172" width="2.5703125" style="57" customWidth="1"/>
    <col min="6173" max="6173" width="4.7109375" style="57" customWidth="1"/>
    <col min="6174" max="6174" width="1" style="57" customWidth="1"/>
    <col min="6175" max="6175" width="4.5703125" style="57" customWidth="1"/>
    <col min="6176" max="6176" width="2.5703125" style="57" customWidth="1"/>
    <col min="6177" max="6177" width="4.85546875" style="57" customWidth="1"/>
    <col min="6178" max="6393" width="9.140625" style="57"/>
    <col min="6394" max="6394" width="1.42578125" style="57" customWidth="1"/>
    <col min="6395" max="6395" width="11.5703125" style="57" customWidth="1"/>
    <col min="6396" max="6398" width="0" style="57" hidden="1" customWidth="1"/>
    <col min="6399" max="6399" width="4.7109375" style="57" customWidth="1"/>
    <col min="6400" max="6400" width="2.5703125" style="57" customWidth="1"/>
    <col min="6401" max="6401" width="4.7109375" style="57" customWidth="1"/>
    <col min="6402" max="6402" width="1" style="57" customWidth="1"/>
    <col min="6403" max="6403" width="4.7109375" style="57" customWidth="1"/>
    <col min="6404" max="6404" width="2.5703125" style="57" customWidth="1"/>
    <col min="6405" max="6405" width="4.7109375" style="57" customWidth="1"/>
    <col min="6406" max="6406" width="1" style="57" customWidth="1"/>
    <col min="6407" max="6407" width="4.7109375" style="57" customWidth="1"/>
    <col min="6408" max="6408" width="2.5703125" style="57" customWidth="1"/>
    <col min="6409" max="6409" width="4.7109375" style="57" customWidth="1"/>
    <col min="6410" max="6410" width="1" style="57" customWidth="1"/>
    <col min="6411" max="6411" width="4.7109375" style="57" customWidth="1"/>
    <col min="6412" max="6412" width="2.5703125" style="57" customWidth="1"/>
    <col min="6413" max="6413" width="4.7109375" style="57" customWidth="1"/>
    <col min="6414" max="6414" width="1.140625" style="57" customWidth="1"/>
    <col min="6415" max="6415" width="4.7109375" style="57" customWidth="1"/>
    <col min="6416" max="6416" width="2.5703125" style="57" customWidth="1"/>
    <col min="6417" max="6417" width="4.7109375" style="57" customWidth="1"/>
    <col min="6418" max="6418" width="1.140625" style="57" customWidth="1"/>
    <col min="6419" max="6419" width="4.7109375" style="57" customWidth="1"/>
    <col min="6420" max="6420" width="2.5703125" style="57" customWidth="1"/>
    <col min="6421" max="6421" width="4.7109375" style="57" customWidth="1"/>
    <col min="6422" max="6422" width="1" style="57" customWidth="1"/>
    <col min="6423" max="6423" width="4.7109375" style="57" customWidth="1"/>
    <col min="6424" max="6424" width="2.5703125" style="57" customWidth="1"/>
    <col min="6425" max="6425" width="4.7109375" style="57" customWidth="1"/>
    <col min="6426" max="6426" width="1" style="57" customWidth="1"/>
    <col min="6427" max="6427" width="4.7109375" style="57" customWidth="1"/>
    <col min="6428" max="6428" width="2.5703125" style="57" customWidth="1"/>
    <col min="6429" max="6429" width="4.7109375" style="57" customWidth="1"/>
    <col min="6430" max="6430" width="1" style="57" customWidth="1"/>
    <col min="6431" max="6431" width="4.5703125" style="57" customWidth="1"/>
    <col min="6432" max="6432" width="2.5703125" style="57" customWidth="1"/>
    <col min="6433" max="6433" width="4.85546875" style="57" customWidth="1"/>
    <col min="6434" max="6649" width="9.140625" style="57"/>
    <col min="6650" max="6650" width="1.42578125" style="57" customWidth="1"/>
    <col min="6651" max="6651" width="11.5703125" style="57" customWidth="1"/>
    <col min="6652" max="6654" width="0" style="57" hidden="1" customWidth="1"/>
    <col min="6655" max="6655" width="4.7109375" style="57" customWidth="1"/>
    <col min="6656" max="6656" width="2.5703125" style="57" customWidth="1"/>
    <col min="6657" max="6657" width="4.7109375" style="57" customWidth="1"/>
    <col min="6658" max="6658" width="1" style="57" customWidth="1"/>
    <col min="6659" max="6659" width="4.7109375" style="57" customWidth="1"/>
    <col min="6660" max="6660" width="2.5703125" style="57" customWidth="1"/>
    <col min="6661" max="6661" width="4.7109375" style="57" customWidth="1"/>
    <col min="6662" max="6662" width="1" style="57" customWidth="1"/>
    <col min="6663" max="6663" width="4.7109375" style="57" customWidth="1"/>
    <col min="6664" max="6664" width="2.5703125" style="57" customWidth="1"/>
    <col min="6665" max="6665" width="4.7109375" style="57" customWidth="1"/>
    <col min="6666" max="6666" width="1" style="57" customWidth="1"/>
    <col min="6667" max="6667" width="4.7109375" style="57" customWidth="1"/>
    <col min="6668" max="6668" width="2.5703125" style="57" customWidth="1"/>
    <col min="6669" max="6669" width="4.7109375" style="57" customWidth="1"/>
    <col min="6670" max="6670" width="1.140625" style="57" customWidth="1"/>
    <col min="6671" max="6671" width="4.7109375" style="57" customWidth="1"/>
    <col min="6672" max="6672" width="2.5703125" style="57" customWidth="1"/>
    <col min="6673" max="6673" width="4.7109375" style="57" customWidth="1"/>
    <col min="6674" max="6674" width="1.140625" style="57" customWidth="1"/>
    <col min="6675" max="6675" width="4.7109375" style="57" customWidth="1"/>
    <col min="6676" max="6676" width="2.5703125" style="57" customWidth="1"/>
    <col min="6677" max="6677" width="4.7109375" style="57" customWidth="1"/>
    <col min="6678" max="6678" width="1" style="57" customWidth="1"/>
    <col min="6679" max="6679" width="4.7109375" style="57" customWidth="1"/>
    <col min="6680" max="6680" width="2.5703125" style="57" customWidth="1"/>
    <col min="6681" max="6681" width="4.7109375" style="57" customWidth="1"/>
    <col min="6682" max="6682" width="1" style="57" customWidth="1"/>
    <col min="6683" max="6683" width="4.7109375" style="57" customWidth="1"/>
    <col min="6684" max="6684" width="2.5703125" style="57" customWidth="1"/>
    <col min="6685" max="6685" width="4.7109375" style="57" customWidth="1"/>
    <col min="6686" max="6686" width="1" style="57" customWidth="1"/>
    <col min="6687" max="6687" width="4.5703125" style="57" customWidth="1"/>
    <col min="6688" max="6688" width="2.5703125" style="57" customWidth="1"/>
    <col min="6689" max="6689" width="4.85546875" style="57" customWidth="1"/>
    <col min="6690" max="6905" width="9.140625" style="57"/>
    <col min="6906" max="6906" width="1.42578125" style="57" customWidth="1"/>
    <col min="6907" max="6907" width="11.5703125" style="57" customWidth="1"/>
    <col min="6908" max="6910" width="0" style="57" hidden="1" customWidth="1"/>
    <col min="6911" max="6911" width="4.7109375" style="57" customWidth="1"/>
    <col min="6912" max="6912" width="2.5703125" style="57" customWidth="1"/>
    <col min="6913" max="6913" width="4.7109375" style="57" customWidth="1"/>
    <col min="6914" max="6914" width="1" style="57" customWidth="1"/>
    <col min="6915" max="6915" width="4.7109375" style="57" customWidth="1"/>
    <col min="6916" max="6916" width="2.5703125" style="57" customWidth="1"/>
    <col min="6917" max="6917" width="4.7109375" style="57" customWidth="1"/>
    <col min="6918" max="6918" width="1" style="57" customWidth="1"/>
    <col min="6919" max="6919" width="4.7109375" style="57" customWidth="1"/>
    <col min="6920" max="6920" width="2.5703125" style="57" customWidth="1"/>
    <col min="6921" max="6921" width="4.7109375" style="57" customWidth="1"/>
    <col min="6922" max="6922" width="1" style="57" customWidth="1"/>
    <col min="6923" max="6923" width="4.7109375" style="57" customWidth="1"/>
    <col min="6924" max="6924" width="2.5703125" style="57" customWidth="1"/>
    <col min="6925" max="6925" width="4.7109375" style="57" customWidth="1"/>
    <col min="6926" max="6926" width="1.140625" style="57" customWidth="1"/>
    <col min="6927" max="6927" width="4.7109375" style="57" customWidth="1"/>
    <col min="6928" max="6928" width="2.5703125" style="57" customWidth="1"/>
    <col min="6929" max="6929" width="4.7109375" style="57" customWidth="1"/>
    <col min="6930" max="6930" width="1.140625" style="57" customWidth="1"/>
    <col min="6931" max="6931" width="4.7109375" style="57" customWidth="1"/>
    <col min="6932" max="6932" width="2.5703125" style="57" customWidth="1"/>
    <col min="6933" max="6933" width="4.7109375" style="57" customWidth="1"/>
    <col min="6934" max="6934" width="1" style="57" customWidth="1"/>
    <col min="6935" max="6935" width="4.7109375" style="57" customWidth="1"/>
    <col min="6936" max="6936" width="2.5703125" style="57" customWidth="1"/>
    <col min="6937" max="6937" width="4.7109375" style="57" customWidth="1"/>
    <col min="6938" max="6938" width="1" style="57" customWidth="1"/>
    <col min="6939" max="6939" width="4.7109375" style="57" customWidth="1"/>
    <col min="6940" max="6940" width="2.5703125" style="57" customWidth="1"/>
    <col min="6941" max="6941" width="4.7109375" style="57" customWidth="1"/>
    <col min="6942" max="6942" width="1" style="57" customWidth="1"/>
    <col min="6943" max="6943" width="4.5703125" style="57" customWidth="1"/>
    <col min="6944" max="6944" width="2.5703125" style="57" customWidth="1"/>
    <col min="6945" max="6945" width="4.85546875" style="57" customWidth="1"/>
    <col min="6946" max="7161" width="9.140625" style="57"/>
    <col min="7162" max="7162" width="1.42578125" style="57" customWidth="1"/>
    <col min="7163" max="7163" width="11.5703125" style="57" customWidth="1"/>
    <col min="7164" max="7166" width="0" style="57" hidden="1" customWidth="1"/>
    <col min="7167" max="7167" width="4.7109375" style="57" customWidth="1"/>
    <col min="7168" max="7168" width="2.5703125" style="57" customWidth="1"/>
    <col min="7169" max="7169" width="4.7109375" style="57" customWidth="1"/>
    <col min="7170" max="7170" width="1" style="57" customWidth="1"/>
    <col min="7171" max="7171" width="4.7109375" style="57" customWidth="1"/>
    <col min="7172" max="7172" width="2.5703125" style="57" customWidth="1"/>
    <col min="7173" max="7173" width="4.7109375" style="57" customWidth="1"/>
    <col min="7174" max="7174" width="1" style="57" customWidth="1"/>
    <col min="7175" max="7175" width="4.7109375" style="57" customWidth="1"/>
    <col min="7176" max="7176" width="2.5703125" style="57" customWidth="1"/>
    <col min="7177" max="7177" width="4.7109375" style="57" customWidth="1"/>
    <col min="7178" max="7178" width="1" style="57" customWidth="1"/>
    <col min="7179" max="7179" width="4.7109375" style="57" customWidth="1"/>
    <col min="7180" max="7180" width="2.5703125" style="57" customWidth="1"/>
    <col min="7181" max="7181" width="4.7109375" style="57" customWidth="1"/>
    <col min="7182" max="7182" width="1.140625" style="57" customWidth="1"/>
    <col min="7183" max="7183" width="4.7109375" style="57" customWidth="1"/>
    <col min="7184" max="7184" width="2.5703125" style="57" customWidth="1"/>
    <col min="7185" max="7185" width="4.7109375" style="57" customWidth="1"/>
    <col min="7186" max="7186" width="1.140625" style="57" customWidth="1"/>
    <col min="7187" max="7187" width="4.7109375" style="57" customWidth="1"/>
    <col min="7188" max="7188" width="2.5703125" style="57" customWidth="1"/>
    <col min="7189" max="7189" width="4.7109375" style="57" customWidth="1"/>
    <col min="7190" max="7190" width="1" style="57" customWidth="1"/>
    <col min="7191" max="7191" width="4.7109375" style="57" customWidth="1"/>
    <col min="7192" max="7192" width="2.5703125" style="57" customWidth="1"/>
    <col min="7193" max="7193" width="4.7109375" style="57" customWidth="1"/>
    <col min="7194" max="7194" width="1" style="57" customWidth="1"/>
    <col min="7195" max="7195" width="4.7109375" style="57" customWidth="1"/>
    <col min="7196" max="7196" width="2.5703125" style="57" customWidth="1"/>
    <col min="7197" max="7197" width="4.7109375" style="57" customWidth="1"/>
    <col min="7198" max="7198" width="1" style="57" customWidth="1"/>
    <col min="7199" max="7199" width="4.5703125" style="57" customWidth="1"/>
    <col min="7200" max="7200" width="2.5703125" style="57" customWidth="1"/>
    <col min="7201" max="7201" width="4.85546875" style="57" customWidth="1"/>
    <col min="7202" max="7417" width="9.140625" style="57"/>
    <col min="7418" max="7418" width="1.42578125" style="57" customWidth="1"/>
    <col min="7419" max="7419" width="11.5703125" style="57" customWidth="1"/>
    <col min="7420" max="7422" width="0" style="57" hidden="1" customWidth="1"/>
    <col min="7423" max="7423" width="4.7109375" style="57" customWidth="1"/>
    <col min="7424" max="7424" width="2.5703125" style="57" customWidth="1"/>
    <col min="7425" max="7425" width="4.7109375" style="57" customWidth="1"/>
    <col min="7426" max="7426" width="1" style="57" customWidth="1"/>
    <col min="7427" max="7427" width="4.7109375" style="57" customWidth="1"/>
    <col min="7428" max="7428" width="2.5703125" style="57" customWidth="1"/>
    <col min="7429" max="7429" width="4.7109375" style="57" customWidth="1"/>
    <col min="7430" max="7430" width="1" style="57" customWidth="1"/>
    <col min="7431" max="7431" width="4.7109375" style="57" customWidth="1"/>
    <col min="7432" max="7432" width="2.5703125" style="57" customWidth="1"/>
    <col min="7433" max="7433" width="4.7109375" style="57" customWidth="1"/>
    <col min="7434" max="7434" width="1" style="57" customWidth="1"/>
    <col min="7435" max="7435" width="4.7109375" style="57" customWidth="1"/>
    <col min="7436" max="7436" width="2.5703125" style="57" customWidth="1"/>
    <col min="7437" max="7437" width="4.7109375" style="57" customWidth="1"/>
    <col min="7438" max="7438" width="1.140625" style="57" customWidth="1"/>
    <col min="7439" max="7439" width="4.7109375" style="57" customWidth="1"/>
    <col min="7440" max="7440" width="2.5703125" style="57" customWidth="1"/>
    <col min="7441" max="7441" width="4.7109375" style="57" customWidth="1"/>
    <col min="7442" max="7442" width="1.140625" style="57" customWidth="1"/>
    <col min="7443" max="7443" width="4.7109375" style="57" customWidth="1"/>
    <col min="7444" max="7444" width="2.5703125" style="57" customWidth="1"/>
    <col min="7445" max="7445" width="4.7109375" style="57" customWidth="1"/>
    <col min="7446" max="7446" width="1" style="57" customWidth="1"/>
    <col min="7447" max="7447" width="4.7109375" style="57" customWidth="1"/>
    <col min="7448" max="7448" width="2.5703125" style="57" customWidth="1"/>
    <col min="7449" max="7449" width="4.7109375" style="57" customWidth="1"/>
    <col min="7450" max="7450" width="1" style="57" customWidth="1"/>
    <col min="7451" max="7451" width="4.7109375" style="57" customWidth="1"/>
    <col min="7452" max="7452" width="2.5703125" style="57" customWidth="1"/>
    <col min="7453" max="7453" width="4.7109375" style="57" customWidth="1"/>
    <col min="7454" max="7454" width="1" style="57" customWidth="1"/>
    <col min="7455" max="7455" width="4.5703125" style="57" customWidth="1"/>
    <col min="7456" max="7456" width="2.5703125" style="57" customWidth="1"/>
    <col min="7457" max="7457" width="4.85546875" style="57" customWidth="1"/>
    <col min="7458" max="7673" width="9.140625" style="57"/>
    <col min="7674" max="7674" width="1.42578125" style="57" customWidth="1"/>
    <col min="7675" max="7675" width="11.5703125" style="57" customWidth="1"/>
    <col min="7676" max="7678" width="0" style="57" hidden="1" customWidth="1"/>
    <col min="7679" max="7679" width="4.7109375" style="57" customWidth="1"/>
    <col min="7680" max="7680" width="2.5703125" style="57" customWidth="1"/>
    <col min="7681" max="7681" width="4.7109375" style="57" customWidth="1"/>
    <col min="7682" max="7682" width="1" style="57" customWidth="1"/>
    <col min="7683" max="7683" width="4.7109375" style="57" customWidth="1"/>
    <col min="7684" max="7684" width="2.5703125" style="57" customWidth="1"/>
    <col min="7685" max="7685" width="4.7109375" style="57" customWidth="1"/>
    <col min="7686" max="7686" width="1" style="57" customWidth="1"/>
    <col min="7687" max="7687" width="4.7109375" style="57" customWidth="1"/>
    <col min="7688" max="7688" width="2.5703125" style="57" customWidth="1"/>
    <col min="7689" max="7689" width="4.7109375" style="57" customWidth="1"/>
    <col min="7690" max="7690" width="1" style="57" customWidth="1"/>
    <col min="7691" max="7691" width="4.7109375" style="57" customWidth="1"/>
    <col min="7692" max="7692" width="2.5703125" style="57" customWidth="1"/>
    <col min="7693" max="7693" width="4.7109375" style="57" customWidth="1"/>
    <col min="7694" max="7694" width="1.140625" style="57" customWidth="1"/>
    <col min="7695" max="7695" width="4.7109375" style="57" customWidth="1"/>
    <col min="7696" max="7696" width="2.5703125" style="57" customWidth="1"/>
    <col min="7697" max="7697" width="4.7109375" style="57" customWidth="1"/>
    <col min="7698" max="7698" width="1.140625" style="57" customWidth="1"/>
    <col min="7699" max="7699" width="4.7109375" style="57" customWidth="1"/>
    <col min="7700" max="7700" width="2.5703125" style="57" customWidth="1"/>
    <col min="7701" max="7701" width="4.7109375" style="57" customWidth="1"/>
    <col min="7702" max="7702" width="1" style="57" customWidth="1"/>
    <col min="7703" max="7703" width="4.7109375" style="57" customWidth="1"/>
    <col min="7704" max="7704" width="2.5703125" style="57" customWidth="1"/>
    <col min="7705" max="7705" width="4.7109375" style="57" customWidth="1"/>
    <col min="7706" max="7706" width="1" style="57" customWidth="1"/>
    <col min="7707" max="7707" width="4.7109375" style="57" customWidth="1"/>
    <col min="7708" max="7708" width="2.5703125" style="57" customWidth="1"/>
    <col min="7709" max="7709" width="4.7109375" style="57" customWidth="1"/>
    <col min="7710" max="7710" width="1" style="57" customWidth="1"/>
    <col min="7711" max="7711" width="4.5703125" style="57" customWidth="1"/>
    <col min="7712" max="7712" width="2.5703125" style="57" customWidth="1"/>
    <col min="7713" max="7713" width="4.85546875" style="57" customWidth="1"/>
    <col min="7714" max="7929" width="9.140625" style="57"/>
    <col min="7930" max="7930" width="1.42578125" style="57" customWidth="1"/>
    <col min="7931" max="7931" width="11.5703125" style="57" customWidth="1"/>
    <col min="7932" max="7934" width="0" style="57" hidden="1" customWidth="1"/>
    <col min="7935" max="7935" width="4.7109375" style="57" customWidth="1"/>
    <col min="7936" max="7936" width="2.5703125" style="57" customWidth="1"/>
    <col min="7937" max="7937" width="4.7109375" style="57" customWidth="1"/>
    <col min="7938" max="7938" width="1" style="57" customWidth="1"/>
    <col min="7939" max="7939" width="4.7109375" style="57" customWidth="1"/>
    <col min="7940" max="7940" width="2.5703125" style="57" customWidth="1"/>
    <col min="7941" max="7941" width="4.7109375" style="57" customWidth="1"/>
    <col min="7942" max="7942" width="1" style="57" customWidth="1"/>
    <col min="7943" max="7943" width="4.7109375" style="57" customWidth="1"/>
    <col min="7944" max="7944" width="2.5703125" style="57" customWidth="1"/>
    <col min="7945" max="7945" width="4.7109375" style="57" customWidth="1"/>
    <col min="7946" max="7946" width="1" style="57" customWidth="1"/>
    <col min="7947" max="7947" width="4.7109375" style="57" customWidth="1"/>
    <col min="7948" max="7948" width="2.5703125" style="57" customWidth="1"/>
    <col min="7949" max="7949" width="4.7109375" style="57" customWidth="1"/>
    <col min="7950" max="7950" width="1.140625" style="57" customWidth="1"/>
    <col min="7951" max="7951" width="4.7109375" style="57" customWidth="1"/>
    <col min="7952" max="7952" width="2.5703125" style="57" customWidth="1"/>
    <col min="7953" max="7953" width="4.7109375" style="57" customWidth="1"/>
    <col min="7954" max="7954" width="1.140625" style="57" customWidth="1"/>
    <col min="7955" max="7955" width="4.7109375" style="57" customWidth="1"/>
    <col min="7956" max="7956" width="2.5703125" style="57" customWidth="1"/>
    <col min="7957" max="7957" width="4.7109375" style="57" customWidth="1"/>
    <col min="7958" max="7958" width="1" style="57" customWidth="1"/>
    <col min="7959" max="7959" width="4.7109375" style="57" customWidth="1"/>
    <col min="7960" max="7960" width="2.5703125" style="57" customWidth="1"/>
    <col min="7961" max="7961" width="4.7109375" style="57" customWidth="1"/>
    <col min="7962" max="7962" width="1" style="57" customWidth="1"/>
    <col min="7963" max="7963" width="4.7109375" style="57" customWidth="1"/>
    <col min="7964" max="7964" width="2.5703125" style="57" customWidth="1"/>
    <col min="7965" max="7965" width="4.7109375" style="57" customWidth="1"/>
    <col min="7966" max="7966" width="1" style="57" customWidth="1"/>
    <col min="7967" max="7967" width="4.5703125" style="57" customWidth="1"/>
    <col min="7968" max="7968" width="2.5703125" style="57" customWidth="1"/>
    <col min="7969" max="7969" width="4.85546875" style="57" customWidth="1"/>
    <col min="7970" max="8185" width="9.140625" style="57"/>
    <col min="8186" max="8186" width="1.42578125" style="57" customWidth="1"/>
    <col min="8187" max="8187" width="11.5703125" style="57" customWidth="1"/>
    <col min="8188" max="8190" width="0" style="57" hidden="1" customWidth="1"/>
    <col min="8191" max="8191" width="4.7109375" style="57" customWidth="1"/>
    <col min="8192" max="8192" width="2.5703125" style="57" customWidth="1"/>
    <col min="8193" max="8193" width="4.7109375" style="57" customWidth="1"/>
    <col min="8194" max="8194" width="1" style="57" customWidth="1"/>
    <col min="8195" max="8195" width="4.7109375" style="57" customWidth="1"/>
    <col min="8196" max="8196" width="2.5703125" style="57" customWidth="1"/>
    <col min="8197" max="8197" width="4.7109375" style="57" customWidth="1"/>
    <col min="8198" max="8198" width="1" style="57" customWidth="1"/>
    <col min="8199" max="8199" width="4.7109375" style="57" customWidth="1"/>
    <col min="8200" max="8200" width="2.5703125" style="57" customWidth="1"/>
    <col min="8201" max="8201" width="4.7109375" style="57" customWidth="1"/>
    <col min="8202" max="8202" width="1" style="57" customWidth="1"/>
    <col min="8203" max="8203" width="4.7109375" style="57" customWidth="1"/>
    <col min="8204" max="8204" width="2.5703125" style="57" customWidth="1"/>
    <col min="8205" max="8205" width="4.7109375" style="57" customWidth="1"/>
    <col min="8206" max="8206" width="1.140625" style="57" customWidth="1"/>
    <col min="8207" max="8207" width="4.7109375" style="57" customWidth="1"/>
    <col min="8208" max="8208" width="2.5703125" style="57" customWidth="1"/>
    <col min="8209" max="8209" width="4.7109375" style="57" customWidth="1"/>
    <col min="8210" max="8210" width="1.140625" style="57" customWidth="1"/>
    <col min="8211" max="8211" width="4.7109375" style="57" customWidth="1"/>
    <col min="8212" max="8212" width="2.5703125" style="57" customWidth="1"/>
    <col min="8213" max="8213" width="4.7109375" style="57" customWidth="1"/>
    <col min="8214" max="8214" width="1" style="57" customWidth="1"/>
    <col min="8215" max="8215" width="4.7109375" style="57" customWidth="1"/>
    <col min="8216" max="8216" width="2.5703125" style="57" customWidth="1"/>
    <col min="8217" max="8217" width="4.7109375" style="57" customWidth="1"/>
    <col min="8218" max="8218" width="1" style="57" customWidth="1"/>
    <col min="8219" max="8219" width="4.7109375" style="57" customWidth="1"/>
    <col min="8220" max="8220" width="2.5703125" style="57" customWidth="1"/>
    <col min="8221" max="8221" width="4.7109375" style="57" customWidth="1"/>
    <col min="8222" max="8222" width="1" style="57" customWidth="1"/>
    <col min="8223" max="8223" width="4.5703125" style="57" customWidth="1"/>
    <col min="8224" max="8224" width="2.5703125" style="57" customWidth="1"/>
    <col min="8225" max="8225" width="4.85546875" style="57" customWidth="1"/>
    <col min="8226" max="8441" width="9.140625" style="57"/>
    <col min="8442" max="8442" width="1.42578125" style="57" customWidth="1"/>
    <col min="8443" max="8443" width="11.5703125" style="57" customWidth="1"/>
    <col min="8444" max="8446" width="0" style="57" hidden="1" customWidth="1"/>
    <col min="8447" max="8447" width="4.7109375" style="57" customWidth="1"/>
    <col min="8448" max="8448" width="2.5703125" style="57" customWidth="1"/>
    <col min="8449" max="8449" width="4.7109375" style="57" customWidth="1"/>
    <col min="8450" max="8450" width="1" style="57" customWidth="1"/>
    <col min="8451" max="8451" width="4.7109375" style="57" customWidth="1"/>
    <col min="8452" max="8452" width="2.5703125" style="57" customWidth="1"/>
    <col min="8453" max="8453" width="4.7109375" style="57" customWidth="1"/>
    <col min="8454" max="8454" width="1" style="57" customWidth="1"/>
    <col min="8455" max="8455" width="4.7109375" style="57" customWidth="1"/>
    <col min="8456" max="8456" width="2.5703125" style="57" customWidth="1"/>
    <col min="8457" max="8457" width="4.7109375" style="57" customWidth="1"/>
    <col min="8458" max="8458" width="1" style="57" customWidth="1"/>
    <col min="8459" max="8459" width="4.7109375" style="57" customWidth="1"/>
    <col min="8460" max="8460" width="2.5703125" style="57" customWidth="1"/>
    <col min="8461" max="8461" width="4.7109375" style="57" customWidth="1"/>
    <col min="8462" max="8462" width="1.140625" style="57" customWidth="1"/>
    <col min="8463" max="8463" width="4.7109375" style="57" customWidth="1"/>
    <col min="8464" max="8464" width="2.5703125" style="57" customWidth="1"/>
    <col min="8465" max="8465" width="4.7109375" style="57" customWidth="1"/>
    <col min="8466" max="8466" width="1.140625" style="57" customWidth="1"/>
    <col min="8467" max="8467" width="4.7109375" style="57" customWidth="1"/>
    <col min="8468" max="8468" width="2.5703125" style="57" customWidth="1"/>
    <col min="8469" max="8469" width="4.7109375" style="57" customWidth="1"/>
    <col min="8470" max="8470" width="1" style="57" customWidth="1"/>
    <col min="8471" max="8471" width="4.7109375" style="57" customWidth="1"/>
    <col min="8472" max="8472" width="2.5703125" style="57" customWidth="1"/>
    <col min="8473" max="8473" width="4.7109375" style="57" customWidth="1"/>
    <col min="8474" max="8474" width="1" style="57" customWidth="1"/>
    <col min="8475" max="8475" width="4.7109375" style="57" customWidth="1"/>
    <col min="8476" max="8476" width="2.5703125" style="57" customWidth="1"/>
    <col min="8477" max="8477" width="4.7109375" style="57" customWidth="1"/>
    <col min="8478" max="8478" width="1" style="57" customWidth="1"/>
    <col min="8479" max="8479" width="4.5703125" style="57" customWidth="1"/>
    <col min="8480" max="8480" width="2.5703125" style="57" customWidth="1"/>
    <col min="8481" max="8481" width="4.85546875" style="57" customWidth="1"/>
    <col min="8482" max="8697" width="9.140625" style="57"/>
    <col min="8698" max="8698" width="1.42578125" style="57" customWidth="1"/>
    <col min="8699" max="8699" width="11.5703125" style="57" customWidth="1"/>
    <col min="8700" max="8702" width="0" style="57" hidden="1" customWidth="1"/>
    <col min="8703" max="8703" width="4.7109375" style="57" customWidth="1"/>
    <col min="8704" max="8704" width="2.5703125" style="57" customWidth="1"/>
    <col min="8705" max="8705" width="4.7109375" style="57" customWidth="1"/>
    <col min="8706" max="8706" width="1" style="57" customWidth="1"/>
    <col min="8707" max="8707" width="4.7109375" style="57" customWidth="1"/>
    <col min="8708" max="8708" width="2.5703125" style="57" customWidth="1"/>
    <col min="8709" max="8709" width="4.7109375" style="57" customWidth="1"/>
    <col min="8710" max="8710" width="1" style="57" customWidth="1"/>
    <col min="8711" max="8711" width="4.7109375" style="57" customWidth="1"/>
    <col min="8712" max="8712" width="2.5703125" style="57" customWidth="1"/>
    <col min="8713" max="8713" width="4.7109375" style="57" customWidth="1"/>
    <col min="8714" max="8714" width="1" style="57" customWidth="1"/>
    <col min="8715" max="8715" width="4.7109375" style="57" customWidth="1"/>
    <col min="8716" max="8716" width="2.5703125" style="57" customWidth="1"/>
    <col min="8717" max="8717" width="4.7109375" style="57" customWidth="1"/>
    <col min="8718" max="8718" width="1.140625" style="57" customWidth="1"/>
    <col min="8719" max="8719" width="4.7109375" style="57" customWidth="1"/>
    <col min="8720" max="8720" width="2.5703125" style="57" customWidth="1"/>
    <col min="8721" max="8721" width="4.7109375" style="57" customWidth="1"/>
    <col min="8722" max="8722" width="1.140625" style="57" customWidth="1"/>
    <col min="8723" max="8723" width="4.7109375" style="57" customWidth="1"/>
    <col min="8724" max="8724" width="2.5703125" style="57" customWidth="1"/>
    <col min="8725" max="8725" width="4.7109375" style="57" customWidth="1"/>
    <col min="8726" max="8726" width="1" style="57" customWidth="1"/>
    <col min="8727" max="8727" width="4.7109375" style="57" customWidth="1"/>
    <col min="8728" max="8728" width="2.5703125" style="57" customWidth="1"/>
    <col min="8729" max="8729" width="4.7109375" style="57" customWidth="1"/>
    <col min="8730" max="8730" width="1" style="57" customWidth="1"/>
    <col min="8731" max="8731" width="4.7109375" style="57" customWidth="1"/>
    <col min="8732" max="8732" width="2.5703125" style="57" customWidth="1"/>
    <col min="8733" max="8733" width="4.7109375" style="57" customWidth="1"/>
    <col min="8734" max="8734" width="1" style="57" customWidth="1"/>
    <col min="8735" max="8735" width="4.5703125" style="57" customWidth="1"/>
    <col min="8736" max="8736" width="2.5703125" style="57" customWidth="1"/>
    <col min="8737" max="8737" width="4.85546875" style="57" customWidth="1"/>
    <col min="8738" max="8953" width="9.140625" style="57"/>
    <col min="8954" max="8954" width="1.42578125" style="57" customWidth="1"/>
    <col min="8955" max="8955" width="11.5703125" style="57" customWidth="1"/>
    <col min="8956" max="8958" width="0" style="57" hidden="1" customWidth="1"/>
    <col min="8959" max="8959" width="4.7109375" style="57" customWidth="1"/>
    <col min="8960" max="8960" width="2.5703125" style="57" customWidth="1"/>
    <col min="8961" max="8961" width="4.7109375" style="57" customWidth="1"/>
    <col min="8962" max="8962" width="1" style="57" customWidth="1"/>
    <col min="8963" max="8963" width="4.7109375" style="57" customWidth="1"/>
    <col min="8964" max="8964" width="2.5703125" style="57" customWidth="1"/>
    <col min="8965" max="8965" width="4.7109375" style="57" customWidth="1"/>
    <col min="8966" max="8966" width="1" style="57" customWidth="1"/>
    <col min="8967" max="8967" width="4.7109375" style="57" customWidth="1"/>
    <col min="8968" max="8968" width="2.5703125" style="57" customWidth="1"/>
    <col min="8969" max="8969" width="4.7109375" style="57" customWidth="1"/>
    <col min="8970" max="8970" width="1" style="57" customWidth="1"/>
    <col min="8971" max="8971" width="4.7109375" style="57" customWidth="1"/>
    <col min="8972" max="8972" width="2.5703125" style="57" customWidth="1"/>
    <col min="8973" max="8973" width="4.7109375" style="57" customWidth="1"/>
    <col min="8974" max="8974" width="1.140625" style="57" customWidth="1"/>
    <col min="8975" max="8975" width="4.7109375" style="57" customWidth="1"/>
    <col min="8976" max="8976" width="2.5703125" style="57" customWidth="1"/>
    <col min="8977" max="8977" width="4.7109375" style="57" customWidth="1"/>
    <col min="8978" max="8978" width="1.140625" style="57" customWidth="1"/>
    <col min="8979" max="8979" width="4.7109375" style="57" customWidth="1"/>
    <col min="8980" max="8980" width="2.5703125" style="57" customWidth="1"/>
    <col min="8981" max="8981" width="4.7109375" style="57" customWidth="1"/>
    <col min="8982" max="8982" width="1" style="57" customWidth="1"/>
    <col min="8983" max="8983" width="4.7109375" style="57" customWidth="1"/>
    <col min="8984" max="8984" width="2.5703125" style="57" customWidth="1"/>
    <col min="8985" max="8985" width="4.7109375" style="57" customWidth="1"/>
    <col min="8986" max="8986" width="1" style="57" customWidth="1"/>
    <col min="8987" max="8987" width="4.7109375" style="57" customWidth="1"/>
    <col min="8988" max="8988" width="2.5703125" style="57" customWidth="1"/>
    <col min="8989" max="8989" width="4.7109375" style="57" customWidth="1"/>
    <col min="8990" max="8990" width="1" style="57" customWidth="1"/>
    <col min="8991" max="8991" width="4.5703125" style="57" customWidth="1"/>
    <col min="8992" max="8992" width="2.5703125" style="57" customWidth="1"/>
    <col min="8993" max="8993" width="4.85546875" style="57" customWidth="1"/>
    <col min="8994" max="9209" width="9.140625" style="57"/>
    <col min="9210" max="9210" width="1.42578125" style="57" customWidth="1"/>
    <col min="9211" max="9211" width="11.5703125" style="57" customWidth="1"/>
    <col min="9212" max="9214" width="0" style="57" hidden="1" customWidth="1"/>
    <col min="9215" max="9215" width="4.7109375" style="57" customWidth="1"/>
    <col min="9216" max="9216" width="2.5703125" style="57" customWidth="1"/>
    <col min="9217" max="9217" width="4.7109375" style="57" customWidth="1"/>
    <col min="9218" max="9218" width="1" style="57" customWidth="1"/>
    <col min="9219" max="9219" width="4.7109375" style="57" customWidth="1"/>
    <col min="9220" max="9220" width="2.5703125" style="57" customWidth="1"/>
    <col min="9221" max="9221" width="4.7109375" style="57" customWidth="1"/>
    <col min="9222" max="9222" width="1" style="57" customWidth="1"/>
    <col min="9223" max="9223" width="4.7109375" style="57" customWidth="1"/>
    <col min="9224" max="9224" width="2.5703125" style="57" customWidth="1"/>
    <col min="9225" max="9225" width="4.7109375" style="57" customWidth="1"/>
    <col min="9226" max="9226" width="1" style="57" customWidth="1"/>
    <col min="9227" max="9227" width="4.7109375" style="57" customWidth="1"/>
    <col min="9228" max="9228" width="2.5703125" style="57" customWidth="1"/>
    <col min="9229" max="9229" width="4.7109375" style="57" customWidth="1"/>
    <col min="9230" max="9230" width="1.140625" style="57" customWidth="1"/>
    <col min="9231" max="9231" width="4.7109375" style="57" customWidth="1"/>
    <col min="9232" max="9232" width="2.5703125" style="57" customWidth="1"/>
    <col min="9233" max="9233" width="4.7109375" style="57" customWidth="1"/>
    <col min="9234" max="9234" width="1.140625" style="57" customWidth="1"/>
    <col min="9235" max="9235" width="4.7109375" style="57" customWidth="1"/>
    <col min="9236" max="9236" width="2.5703125" style="57" customWidth="1"/>
    <col min="9237" max="9237" width="4.7109375" style="57" customWidth="1"/>
    <col min="9238" max="9238" width="1" style="57" customWidth="1"/>
    <col min="9239" max="9239" width="4.7109375" style="57" customWidth="1"/>
    <col min="9240" max="9240" width="2.5703125" style="57" customWidth="1"/>
    <col min="9241" max="9241" width="4.7109375" style="57" customWidth="1"/>
    <col min="9242" max="9242" width="1" style="57" customWidth="1"/>
    <col min="9243" max="9243" width="4.7109375" style="57" customWidth="1"/>
    <col min="9244" max="9244" width="2.5703125" style="57" customWidth="1"/>
    <col min="9245" max="9245" width="4.7109375" style="57" customWidth="1"/>
    <col min="9246" max="9246" width="1" style="57" customWidth="1"/>
    <col min="9247" max="9247" width="4.5703125" style="57" customWidth="1"/>
    <col min="9248" max="9248" width="2.5703125" style="57" customWidth="1"/>
    <col min="9249" max="9249" width="4.85546875" style="57" customWidth="1"/>
    <col min="9250" max="9465" width="9.140625" style="57"/>
    <col min="9466" max="9466" width="1.42578125" style="57" customWidth="1"/>
    <col min="9467" max="9467" width="11.5703125" style="57" customWidth="1"/>
    <col min="9468" max="9470" width="0" style="57" hidden="1" customWidth="1"/>
    <col min="9471" max="9471" width="4.7109375" style="57" customWidth="1"/>
    <col min="9472" max="9472" width="2.5703125" style="57" customWidth="1"/>
    <col min="9473" max="9473" width="4.7109375" style="57" customWidth="1"/>
    <col min="9474" max="9474" width="1" style="57" customWidth="1"/>
    <col min="9475" max="9475" width="4.7109375" style="57" customWidth="1"/>
    <col min="9476" max="9476" width="2.5703125" style="57" customWidth="1"/>
    <col min="9477" max="9477" width="4.7109375" style="57" customWidth="1"/>
    <col min="9478" max="9478" width="1" style="57" customWidth="1"/>
    <col min="9479" max="9479" width="4.7109375" style="57" customWidth="1"/>
    <col min="9480" max="9480" width="2.5703125" style="57" customWidth="1"/>
    <col min="9481" max="9481" width="4.7109375" style="57" customWidth="1"/>
    <col min="9482" max="9482" width="1" style="57" customWidth="1"/>
    <col min="9483" max="9483" width="4.7109375" style="57" customWidth="1"/>
    <col min="9484" max="9484" width="2.5703125" style="57" customWidth="1"/>
    <col min="9485" max="9485" width="4.7109375" style="57" customWidth="1"/>
    <col min="9486" max="9486" width="1.140625" style="57" customWidth="1"/>
    <col min="9487" max="9487" width="4.7109375" style="57" customWidth="1"/>
    <col min="9488" max="9488" width="2.5703125" style="57" customWidth="1"/>
    <col min="9489" max="9489" width="4.7109375" style="57" customWidth="1"/>
    <col min="9490" max="9490" width="1.140625" style="57" customWidth="1"/>
    <col min="9491" max="9491" width="4.7109375" style="57" customWidth="1"/>
    <col min="9492" max="9492" width="2.5703125" style="57" customWidth="1"/>
    <col min="9493" max="9493" width="4.7109375" style="57" customWidth="1"/>
    <col min="9494" max="9494" width="1" style="57" customWidth="1"/>
    <col min="9495" max="9495" width="4.7109375" style="57" customWidth="1"/>
    <col min="9496" max="9496" width="2.5703125" style="57" customWidth="1"/>
    <col min="9497" max="9497" width="4.7109375" style="57" customWidth="1"/>
    <col min="9498" max="9498" width="1" style="57" customWidth="1"/>
    <col min="9499" max="9499" width="4.7109375" style="57" customWidth="1"/>
    <col min="9500" max="9500" width="2.5703125" style="57" customWidth="1"/>
    <col min="9501" max="9501" width="4.7109375" style="57" customWidth="1"/>
    <col min="9502" max="9502" width="1" style="57" customWidth="1"/>
    <col min="9503" max="9503" width="4.5703125" style="57" customWidth="1"/>
    <col min="9504" max="9504" width="2.5703125" style="57" customWidth="1"/>
    <col min="9505" max="9505" width="4.85546875" style="57" customWidth="1"/>
    <col min="9506" max="9721" width="9.140625" style="57"/>
    <col min="9722" max="9722" width="1.42578125" style="57" customWidth="1"/>
    <col min="9723" max="9723" width="11.5703125" style="57" customWidth="1"/>
    <col min="9724" max="9726" width="0" style="57" hidden="1" customWidth="1"/>
    <col min="9727" max="9727" width="4.7109375" style="57" customWidth="1"/>
    <col min="9728" max="9728" width="2.5703125" style="57" customWidth="1"/>
    <col min="9729" max="9729" width="4.7109375" style="57" customWidth="1"/>
    <col min="9730" max="9730" width="1" style="57" customWidth="1"/>
    <col min="9731" max="9731" width="4.7109375" style="57" customWidth="1"/>
    <col min="9732" max="9732" width="2.5703125" style="57" customWidth="1"/>
    <col min="9733" max="9733" width="4.7109375" style="57" customWidth="1"/>
    <col min="9734" max="9734" width="1" style="57" customWidth="1"/>
    <col min="9735" max="9735" width="4.7109375" style="57" customWidth="1"/>
    <col min="9736" max="9736" width="2.5703125" style="57" customWidth="1"/>
    <col min="9737" max="9737" width="4.7109375" style="57" customWidth="1"/>
    <col min="9738" max="9738" width="1" style="57" customWidth="1"/>
    <col min="9739" max="9739" width="4.7109375" style="57" customWidth="1"/>
    <col min="9740" max="9740" width="2.5703125" style="57" customWidth="1"/>
    <col min="9741" max="9741" width="4.7109375" style="57" customWidth="1"/>
    <col min="9742" max="9742" width="1.140625" style="57" customWidth="1"/>
    <col min="9743" max="9743" width="4.7109375" style="57" customWidth="1"/>
    <col min="9744" max="9744" width="2.5703125" style="57" customWidth="1"/>
    <col min="9745" max="9745" width="4.7109375" style="57" customWidth="1"/>
    <col min="9746" max="9746" width="1.140625" style="57" customWidth="1"/>
    <col min="9747" max="9747" width="4.7109375" style="57" customWidth="1"/>
    <col min="9748" max="9748" width="2.5703125" style="57" customWidth="1"/>
    <col min="9749" max="9749" width="4.7109375" style="57" customWidth="1"/>
    <col min="9750" max="9750" width="1" style="57" customWidth="1"/>
    <col min="9751" max="9751" width="4.7109375" style="57" customWidth="1"/>
    <col min="9752" max="9752" width="2.5703125" style="57" customWidth="1"/>
    <col min="9753" max="9753" width="4.7109375" style="57" customWidth="1"/>
    <col min="9754" max="9754" width="1" style="57" customWidth="1"/>
    <col min="9755" max="9755" width="4.7109375" style="57" customWidth="1"/>
    <col min="9756" max="9756" width="2.5703125" style="57" customWidth="1"/>
    <col min="9757" max="9757" width="4.7109375" style="57" customWidth="1"/>
    <col min="9758" max="9758" width="1" style="57" customWidth="1"/>
    <col min="9759" max="9759" width="4.5703125" style="57" customWidth="1"/>
    <col min="9760" max="9760" width="2.5703125" style="57" customWidth="1"/>
    <col min="9761" max="9761" width="4.85546875" style="57" customWidth="1"/>
    <col min="9762" max="9977" width="9.140625" style="57"/>
    <col min="9978" max="9978" width="1.42578125" style="57" customWidth="1"/>
    <col min="9979" max="9979" width="11.5703125" style="57" customWidth="1"/>
    <col min="9980" max="9982" width="0" style="57" hidden="1" customWidth="1"/>
    <col min="9983" max="9983" width="4.7109375" style="57" customWidth="1"/>
    <col min="9984" max="9984" width="2.5703125" style="57" customWidth="1"/>
    <col min="9985" max="9985" width="4.7109375" style="57" customWidth="1"/>
    <col min="9986" max="9986" width="1" style="57" customWidth="1"/>
    <col min="9987" max="9987" width="4.7109375" style="57" customWidth="1"/>
    <col min="9988" max="9988" width="2.5703125" style="57" customWidth="1"/>
    <col min="9989" max="9989" width="4.7109375" style="57" customWidth="1"/>
    <col min="9990" max="9990" width="1" style="57" customWidth="1"/>
    <col min="9991" max="9991" width="4.7109375" style="57" customWidth="1"/>
    <col min="9992" max="9992" width="2.5703125" style="57" customWidth="1"/>
    <col min="9993" max="9993" width="4.7109375" style="57" customWidth="1"/>
    <col min="9994" max="9994" width="1" style="57" customWidth="1"/>
    <col min="9995" max="9995" width="4.7109375" style="57" customWidth="1"/>
    <col min="9996" max="9996" width="2.5703125" style="57" customWidth="1"/>
    <col min="9997" max="9997" width="4.7109375" style="57" customWidth="1"/>
    <col min="9998" max="9998" width="1.140625" style="57" customWidth="1"/>
    <col min="9999" max="9999" width="4.7109375" style="57" customWidth="1"/>
    <col min="10000" max="10000" width="2.5703125" style="57" customWidth="1"/>
    <col min="10001" max="10001" width="4.7109375" style="57" customWidth="1"/>
    <col min="10002" max="10002" width="1.140625" style="57" customWidth="1"/>
    <col min="10003" max="10003" width="4.7109375" style="57" customWidth="1"/>
    <col min="10004" max="10004" width="2.5703125" style="57" customWidth="1"/>
    <col min="10005" max="10005" width="4.7109375" style="57" customWidth="1"/>
    <col min="10006" max="10006" width="1" style="57" customWidth="1"/>
    <col min="10007" max="10007" width="4.7109375" style="57" customWidth="1"/>
    <col min="10008" max="10008" width="2.5703125" style="57" customWidth="1"/>
    <col min="10009" max="10009" width="4.7109375" style="57" customWidth="1"/>
    <col min="10010" max="10010" width="1" style="57" customWidth="1"/>
    <col min="10011" max="10011" width="4.7109375" style="57" customWidth="1"/>
    <col min="10012" max="10012" width="2.5703125" style="57" customWidth="1"/>
    <col min="10013" max="10013" width="4.7109375" style="57" customWidth="1"/>
    <col min="10014" max="10014" width="1" style="57" customWidth="1"/>
    <col min="10015" max="10015" width="4.5703125" style="57" customWidth="1"/>
    <col min="10016" max="10016" width="2.5703125" style="57" customWidth="1"/>
    <col min="10017" max="10017" width="4.85546875" style="57" customWidth="1"/>
    <col min="10018" max="10233" width="9.140625" style="57"/>
    <col min="10234" max="10234" width="1.42578125" style="57" customWidth="1"/>
    <col min="10235" max="10235" width="11.5703125" style="57" customWidth="1"/>
    <col min="10236" max="10238" width="0" style="57" hidden="1" customWidth="1"/>
    <col min="10239" max="10239" width="4.7109375" style="57" customWidth="1"/>
    <col min="10240" max="10240" width="2.5703125" style="57" customWidth="1"/>
    <col min="10241" max="10241" width="4.7109375" style="57" customWidth="1"/>
    <col min="10242" max="10242" width="1" style="57" customWidth="1"/>
    <col min="10243" max="10243" width="4.7109375" style="57" customWidth="1"/>
    <col min="10244" max="10244" width="2.5703125" style="57" customWidth="1"/>
    <col min="10245" max="10245" width="4.7109375" style="57" customWidth="1"/>
    <col min="10246" max="10246" width="1" style="57" customWidth="1"/>
    <col min="10247" max="10247" width="4.7109375" style="57" customWidth="1"/>
    <col min="10248" max="10248" width="2.5703125" style="57" customWidth="1"/>
    <col min="10249" max="10249" width="4.7109375" style="57" customWidth="1"/>
    <col min="10250" max="10250" width="1" style="57" customWidth="1"/>
    <col min="10251" max="10251" width="4.7109375" style="57" customWidth="1"/>
    <col min="10252" max="10252" width="2.5703125" style="57" customWidth="1"/>
    <col min="10253" max="10253" width="4.7109375" style="57" customWidth="1"/>
    <col min="10254" max="10254" width="1.140625" style="57" customWidth="1"/>
    <col min="10255" max="10255" width="4.7109375" style="57" customWidth="1"/>
    <col min="10256" max="10256" width="2.5703125" style="57" customWidth="1"/>
    <col min="10257" max="10257" width="4.7109375" style="57" customWidth="1"/>
    <col min="10258" max="10258" width="1.140625" style="57" customWidth="1"/>
    <col min="10259" max="10259" width="4.7109375" style="57" customWidth="1"/>
    <col min="10260" max="10260" width="2.5703125" style="57" customWidth="1"/>
    <col min="10261" max="10261" width="4.7109375" style="57" customWidth="1"/>
    <col min="10262" max="10262" width="1" style="57" customWidth="1"/>
    <col min="10263" max="10263" width="4.7109375" style="57" customWidth="1"/>
    <col min="10264" max="10264" width="2.5703125" style="57" customWidth="1"/>
    <col min="10265" max="10265" width="4.7109375" style="57" customWidth="1"/>
    <col min="10266" max="10266" width="1" style="57" customWidth="1"/>
    <col min="10267" max="10267" width="4.7109375" style="57" customWidth="1"/>
    <col min="10268" max="10268" width="2.5703125" style="57" customWidth="1"/>
    <col min="10269" max="10269" width="4.7109375" style="57" customWidth="1"/>
    <col min="10270" max="10270" width="1" style="57" customWidth="1"/>
    <col min="10271" max="10271" width="4.5703125" style="57" customWidth="1"/>
    <col min="10272" max="10272" width="2.5703125" style="57" customWidth="1"/>
    <col min="10273" max="10273" width="4.85546875" style="57" customWidth="1"/>
    <col min="10274" max="10489" width="9.140625" style="57"/>
    <col min="10490" max="10490" width="1.42578125" style="57" customWidth="1"/>
    <col min="10491" max="10491" width="11.5703125" style="57" customWidth="1"/>
    <col min="10492" max="10494" width="0" style="57" hidden="1" customWidth="1"/>
    <col min="10495" max="10495" width="4.7109375" style="57" customWidth="1"/>
    <col min="10496" max="10496" width="2.5703125" style="57" customWidth="1"/>
    <col min="10497" max="10497" width="4.7109375" style="57" customWidth="1"/>
    <col min="10498" max="10498" width="1" style="57" customWidth="1"/>
    <col min="10499" max="10499" width="4.7109375" style="57" customWidth="1"/>
    <col min="10500" max="10500" width="2.5703125" style="57" customWidth="1"/>
    <col min="10501" max="10501" width="4.7109375" style="57" customWidth="1"/>
    <col min="10502" max="10502" width="1" style="57" customWidth="1"/>
    <col min="10503" max="10503" width="4.7109375" style="57" customWidth="1"/>
    <col min="10504" max="10504" width="2.5703125" style="57" customWidth="1"/>
    <col min="10505" max="10505" width="4.7109375" style="57" customWidth="1"/>
    <col min="10506" max="10506" width="1" style="57" customWidth="1"/>
    <col min="10507" max="10507" width="4.7109375" style="57" customWidth="1"/>
    <col min="10508" max="10508" width="2.5703125" style="57" customWidth="1"/>
    <col min="10509" max="10509" width="4.7109375" style="57" customWidth="1"/>
    <col min="10510" max="10510" width="1.140625" style="57" customWidth="1"/>
    <col min="10511" max="10511" width="4.7109375" style="57" customWidth="1"/>
    <col min="10512" max="10512" width="2.5703125" style="57" customWidth="1"/>
    <col min="10513" max="10513" width="4.7109375" style="57" customWidth="1"/>
    <col min="10514" max="10514" width="1.140625" style="57" customWidth="1"/>
    <col min="10515" max="10515" width="4.7109375" style="57" customWidth="1"/>
    <col min="10516" max="10516" width="2.5703125" style="57" customWidth="1"/>
    <col min="10517" max="10517" width="4.7109375" style="57" customWidth="1"/>
    <col min="10518" max="10518" width="1" style="57" customWidth="1"/>
    <col min="10519" max="10519" width="4.7109375" style="57" customWidth="1"/>
    <col min="10520" max="10520" width="2.5703125" style="57" customWidth="1"/>
    <col min="10521" max="10521" width="4.7109375" style="57" customWidth="1"/>
    <col min="10522" max="10522" width="1" style="57" customWidth="1"/>
    <col min="10523" max="10523" width="4.7109375" style="57" customWidth="1"/>
    <col min="10524" max="10524" width="2.5703125" style="57" customWidth="1"/>
    <col min="10525" max="10525" width="4.7109375" style="57" customWidth="1"/>
    <col min="10526" max="10526" width="1" style="57" customWidth="1"/>
    <col min="10527" max="10527" width="4.5703125" style="57" customWidth="1"/>
    <col min="10528" max="10528" width="2.5703125" style="57" customWidth="1"/>
    <col min="10529" max="10529" width="4.85546875" style="57" customWidth="1"/>
    <col min="10530" max="10745" width="9.140625" style="57"/>
    <col min="10746" max="10746" width="1.42578125" style="57" customWidth="1"/>
    <col min="10747" max="10747" width="11.5703125" style="57" customWidth="1"/>
    <col min="10748" max="10750" width="0" style="57" hidden="1" customWidth="1"/>
    <col min="10751" max="10751" width="4.7109375" style="57" customWidth="1"/>
    <col min="10752" max="10752" width="2.5703125" style="57" customWidth="1"/>
    <col min="10753" max="10753" width="4.7109375" style="57" customWidth="1"/>
    <col min="10754" max="10754" width="1" style="57" customWidth="1"/>
    <col min="10755" max="10755" width="4.7109375" style="57" customWidth="1"/>
    <col min="10756" max="10756" width="2.5703125" style="57" customWidth="1"/>
    <col min="10757" max="10757" width="4.7109375" style="57" customWidth="1"/>
    <col min="10758" max="10758" width="1" style="57" customWidth="1"/>
    <col min="10759" max="10759" width="4.7109375" style="57" customWidth="1"/>
    <col min="10760" max="10760" width="2.5703125" style="57" customWidth="1"/>
    <col min="10761" max="10761" width="4.7109375" style="57" customWidth="1"/>
    <col min="10762" max="10762" width="1" style="57" customWidth="1"/>
    <col min="10763" max="10763" width="4.7109375" style="57" customWidth="1"/>
    <col min="10764" max="10764" width="2.5703125" style="57" customWidth="1"/>
    <col min="10765" max="10765" width="4.7109375" style="57" customWidth="1"/>
    <col min="10766" max="10766" width="1.140625" style="57" customWidth="1"/>
    <col min="10767" max="10767" width="4.7109375" style="57" customWidth="1"/>
    <col min="10768" max="10768" width="2.5703125" style="57" customWidth="1"/>
    <col min="10769" max="10769" width="4.7109375" style="57" customWidth="1"/>
    <col min="10770" max="10770" width="1.140625" style="57" customWidth="1"/>
    <col min="10771" max="10771" width="4.7109375" style="57" customWidth="1"/>
    <col min="10772" max="10772" width="2.5703125" style="57" customWidth="1"/>
    <col min="10773" max="10773" width="4.7109375" style="57" customWidth="1"/>
    <col min="10774" max="10774" width="1" style="57" customWidth="1"/>
    <col min="10775" max="10775" width="4.7109375" style="57" customWidth="1"/>
    <col min="10776" max="10776" width="2.5703125" style="57" customWidth="1"/>
    <col min="10777" max="10777" width="4.7109375" style="57" customWidth="1"/>
    <col min="10778" max="10778" width="1" style="57" customWidth="1"/>
    <col min="10779" max="10779" width="4.7109375" style="57" customWidth="1"/>
    <col min="10780" max="10780" width="2.5703125" style="57" customWidth="1"/>
    <col min="10781" max="10781" width="4.7109375" style="57" customWidth="1"/>
    <col min="10782" max="10782" width="1" style="57" customWidth="1"/>
    <col min="10783" max="10783" width="4.5703125" style="57" customWidth="1"/>
    <col min="10784" max="10784" width="2.5703125" style="57" customWidth="1"/>
    <col min="10785" max="10785" width="4.85546875" style="57" customWidth="1"/>
    <col min="10786" max="11001" width="9.140625" style="57"/>
    <col min="11002" max="11002" width="1.42578125" style="57" customWidth="1"/>
    <col min="11003" max="11003" width="11.5703125" style="57" customWidth="1"/>
    <col min="11004" max="11006" width="0" style="57" hidden="1" customWidth="1"/>
    <col min="11007" max="11007" width="4.7109375" style="57" customWidth="1"/>
    <col min="11008" max="11008" width="2.5703125" style="57" customWidth="1"/>
    <col min="11009" max="11009" width="4.7109375" style="57" customWidth="1"/>
    <col min="11010" max="11010" width="1" style="57" customWidth="1"/>
    <col min="11011" max="11011" width="4.7109375" style="57" customWidth="1"/>
    <col min="11012" max="11012" width="2.5703125" style="57" customWidth="1"/>
    <col min="11013" max="11013" width="4.7109375" style="57" customWidth="1"/>
    <col min="11014" max="11014" width="1" style="57" customWidth="1"/>
    <col min="11015" max="11015" width="4.7109375" style="57" customWidth="1"/>
    <col min="11016" max="11016" width="2.5703125" style="57" customWidth="1"/>
    <col min="11017" max="11017" width="4.7109375" style="57" customWidth="1"/>
    <col min="11018" max="11018" width="1" style="57" customWidth="1"/>
    <col min="11019" max="11019" width="4.7109375" style="57" customWidth="1"/>
    <col min="11020" max="11020" width="2.5703125" style="57" customWidth="1"/>
    <col min="11021" max="11021" width="4.7109375" style="57" customWidth="1"/>
    <col min="11022" max="11022" width="1.140625" style="57" customWidth="1"/>
    <col min="11023" max="11023" width="4.7109375" style="57" customWidth="1"/>
    <col min="11024" max="11024" width="2.5703125" style="57" customWidth="1"/>
    <col min="11025" max="11025" width="4.7109375" style="57" customWidth="1"/>
    <col min="11026" max="11026" width="1.140625" style="57" customWidth="1"/>
    <col min="11027" max="11027" width="4.7109375" style="57" customWidth="1"/>
    <col min="11028" max="11028" width="2.5703125" style="57" customWidth="1"/>
    <col min="11029" max="11029" width="4.7109375" style="57" customWidth="1"/>
    <col min="11030" max="11030" width="1" style="57" customWidth="1"/>
    <col min="11031" max="11031" width="4.7109375" style="57" customWidth="1"/>
    <col min="11032" max="11032" width="2.5703125" style="57" customWidth="1"/>
    <col min="11033" max="11033" width="4.7109375" style="57" customWidth="1"/>
    <col min="11034" max="11034" width="1" style="57" customWidth="1"/>
    <col min="11035" max="11035" width="4.7109375" style="57" customWidth="1"/>
    <col min="11036" max="11036" width="2.5703125" style="57" customWidth="1"/>
    <col min="11037" max="11037" width="4.7109375" style="57" customWidth="1"/>
    <col min="11038" max="11038" width="1" style="57" customWidth="1"/>
    <col min="11039" max="11039" width="4.5703125" style="57" customWidth="1"/>
    <col min="11040" max="11040" width="2.5703125" style="57" customWidth="1"/>
    <col min="11041" max="11041" width="4.85546875" style="57" customWidth="1"/>
    <col min="11042" max="11257" width="9.140625" style="57"/>
    <col min="11258" max="11258" width="1.42578125" style="57" customWidth="1"/>
    <col min="11259" max="11259" width="11.5703125" style="57" customWidth="1"/>
    <col min="11260" max="11262" width="0" style="57" hidden="1" customWidth="1"/>
    <col min="11263" max="11263" width="4.7109375" style="57" customWidth="1"/>
    <col min="11264" max="11264" width="2.5703125" style="57" customWidth="1"/>
    <col min="11265" max="11265" width="4.7109375" style="57" customWidth="1"/>
    <col min="11266" max="11266" width="1" style="57" customWidth="1"/>
    <col min="11267" max="11267" width="4.7109375" style="57" customWidth="1"/>
    <col min="11268" max="11268" width="2.5703125" style="57" customWidth="1"/>
    <col min="11269" max="11269" width="4.7109375" style="57" customWidth="1"/>
    <col min="11270" max="11270" width="1" style="57" customWidth="1"/>
    <col min="11271" max="11271" width="4.7109375" style="57" customWidth="1"/>
    <col min="11272" max="11272" width="2.5703125" style="57" customWidth="1"/>
    <col min="11273" max="11273" width="4.7109375" style="57" customWidth="1"/>
    <col min="11274" max="11274" width="1" style="57" customWidth="1"/>
    <col min="11275" max="11275" width="4.7109375" style="57" customWidth="1"/>
    <col min="11276" max="11276" width="2.5703125" style="57" customWidth="1"/>
    <col min="11277" max="11277" width="4.7109375" style="57" customWidth="1"/>
    <col min="11278" max="11278" width="1.140625" style="57" customWidth="1"/>
    <col min="11279" max="11279" width="4.7109375" style="57" customWidth="1"/>
    <col min="11280" max="11280" width="2.5703125" style="57" customWidth="1"/>
    <col min="11281" max="11281" width="4.7109375" style="57" customWidth="1"/>
    <col min="11282" max="11282" width="1.140625" style="57" customWidth="1"/>
    <col min="11283" max="11283" width="4.7109375" style="57" customWidth="1"/>
    <col min="11284" max="11284" width="2.5703125" style="57" customWidth="1"/>
    <col min="11285" max="11285" width="4.7109375" style="57" customWidth="1"/>
    <col min="11286" max="11286" width="1" style="57" customWidth="1"/>
    <col min="11287" max="11287" width="4.7109375" style="57" customWidth="1"/>
    <col min="11288" max="11288" width="2.5703125" style="57" customWidth="1"/>
    <col min="11289" max="11289" width="4.7109375" style="57" customWidth="1"/>
    <col min="11290" max="11290" width="1" style="57" customWidth="1"/>
    <col min="11291" max="11291" width="4.7109375" style="57" customWidth="1"/>
    <col min="11292" max="11292" width="2.5703125" style="57" customWidth="1"/>
    <col min="11293" max="11293" width="4.7109375" style="57" customWidth="1"/>
    <col min="11294" max="11294" width="1" style="57" customWidth="1"/>
    <col min="11295" max="11295" width="4.5703125" style="57" customWidth="1"/>
    <col min="11296" max="11296" width="2.5703125" style="57" customWidth="1"/>
    <col min="11297" max="11297" width="4.85546875" style="57" customWidth="1"/>
    <col min="11298" max="11513" width="9.140625" style="57"/>
    <col min="11514" max="11514" width="1.42578125" style="57" customWidth="1"/>
    <col min="11515" max="11515" width="11.5703125" style="57" customWidth="1"/>
    <col min="11516" max="11518" width="0" style="57" hidden="1" customWidth="1"/>
    <col min="11519" max="11519" width="4.7109375" style="57" customWidth="1"/>
    <col min="11520" max="11520" width="2.5703125" style="57" customWidth="1"/>
    <col min="11521" max="11521" width="4.7109375" style="57" customWidth="1"/>
    <col min="11522" max="11522" width="1" style="57" customWidth="1"/>
    <col min="11523" max="11523" width="4.7109375" style="57" customWidth="1"/>
    <col min="11524" max="11524" width="2.5703125" style="57" customWidth="1"/>
    <col min="11525" max="11525" width="4.7109375" style="57" customWidth="1"/>
    <col min="11526" max="11526" width="1" style="57" customWidth="1"/>
    <col min="11527" max="11527" width="4.7109375" style="57" customWidth="1"/>
    <col min="11528" max="11528" width="2.5703125" style="57" customWidth="1"/>
    <col min="11529" max="11529" width="4.7109375" style="57" customWidth="1"/>
    <col min="11530" max="11530" width="1" style="57" customWidth="1"/>
    <col min="11531" max="11531" width="4.7109375" style="57" customWidth="1"/>
    <col min="11532" max="11532" width="2.5703125" style="57" customWidth="1"/>
    <col min="11533" max="11533" width="4.7109375" style="57" customWidth="1"/>
    <col min="11534" max="11534" width="1.140625" style="57" customWidth="1"/>
    <col min="11535" max="11535" width="4.7109375" style="57" customWidth="1"/>
    <col min="11536" max="11536" width="2.5703125" style="57" customWidth="1"/>
    <col min="11537" max="11537" width="4.7109375" style="57" customWidth="1"/>
    <col min="11538" max="11538" width="1.140625" style="57" customWidth="1"/>
    <col min="11539" max="11539" width="4.7109375" style="57" customWidth="1"/>
    <col min="11540" max="11540" width="2.5703125" style="57" customWidth="1"/>
    <col min="11541" max="11541" width="4.7109375" style="57" customWidth="1"/>
    <col min="11542" max="11542" width="1" style="57" customWidth="1"/>
    <col min="11543" max="11543" width="4.7109375" style="57" customWidth="1"/>
    <col min="11544" max="11544" width="2.5703125" style="57" customWidth="1"/>
    <col min="11545" max="11545" width="4.7109375" style="57" customWidth="1"/>
    <col min="11546" max="11546" width="1" style="57" customWidth="1"/>
    <col min="11547" max="11547" width="4.7109375" style="57" customWidth="1"/>
    <col min="11548" max="11548" width="2.5703125" style="57" customWidth="1"/>
    <col min="11549" max="11549" width="4.7109375" style="57" customWidth="1"/>
    <col min="11550" max="11550" width="1" style="57" customWidth="1"/>
    <col min="11551" max="11551" width="4.5703125" style="57" customWidth="1"/>
    <col min="11552" max="11552" width="2.5703125" style="57" customWidth="1"/>
    <col min="11553" max="11553" width="4.85546875" style="57" customWidth="1"/>
    <col min="11554" max="11769" width="9.140625" style="57"/>
    <col min="11770" max="11770" width="1.42578125" style="57" customWidth="1"/>
    <col min="11771" max="11771" width="11.5703125" style="57" customWidth="1"/>
    <col min="11772" max="11774" width="0" style="57" hidden="1" customWidth="1"/>
    <col min="11775" max="11775" width="4.7109375" style="57" customWidth="1"/>
    <col min="11776" max="11776" width="2.5703125" style="57" customWidth="1"/>
    <col min="11777" max="11777" width="4.7109375" style="57" customWidth="1"/>
    <col min="11778" max="11778" width="1" style="57" customWidth="1"/>
    <col min="11779" max="11779" width="4.7109375" style="57" customWidth="1"/>
    <col min="11780" max="11780" width="2.5703125" style="57" customWidth="1"/>
    <col min="11781" max="11781" width="4.7109375" style="57" customWidth="1"/>
    <col min="11782" max="11782" width="1" style="57" customWidth="1"/>
    <col min="11783" max="11783" width="4.7109375" style="57" customWidth="1"/>
    <col min="11784" max="11784" width="2.5703125" style="57" customWidth="1"/>
    <col min="11785" max="11785" width="4.7109375" style="57" customWidth="1"/>
    <col min="11786" max="11786" width="1" style="57" customWidth="1"/>
    <col min="11787" max="11787" width="4.7109375" style="57" customWidth="1"/>
    <col min="11788" max="11788" width="2.5703125" style="57" customWidth="1"/>
    <col min="11789" max="11789" width="4.7109375" style="57" customWidth="1"/>
    <col min="11790" max="11790" width="1.140625" style="57" customWidth="1"/>
    <col min="11791" max="11791" width="4.7109375" style="57" customWidth="1"/>
    <col min="11792" max="11792" width="2.5703125" style="57" customWidth="1"/>
    <col min="11793" max="11793" width="4.7109375" style="57" customWidth="1"/>
    <col min="11794" max="11794" width="1.140625" style="57" customWidth="1"/>
    <col min="11795" max="11795" width="4.7109375" style="57" customWidth="1"/>
    <col min="11796" max="11796" width="2.5703125" style="57" customWidth="1"/>
    <col min="11797" max="11797" width="4.7109375" style="57" customWidth="1"/>
    <col min="11798" max="11798" width="1" style="57" customWidth="1"/>
    <col min="11799" max="11799" width="4.7109375" style="57" customWidth="1"/>
    <col min="11800" max="11800" width="2.5703125" style="57" customWidth="1"/>
    <col min="11801" max="11801" width="4.7109375" style="57" customWidth="1"/>
    <col min="11802" max="11802" width="1" style="57" customWidth="1"/>
    <col min="11803" max="11803" width="4.7109375" style="57" customWidth="1"/>
    <col min="11804" max="11804" width="2.5703125" style="57" customWidth="1"/>
    <col min="11805" max="11805" width="4.7109375" style="57" customWidth="1"/>
    <col min="11806" max="11806" width="1" style="57" customWidth="1"/>
    <col min="11807" max="11807" width="4.5703125" style="57" customWidth="1"/>
    <col min="11808" max="11808" width="2.5703125" style="57" customWidth="1"/>
    <col min="11809" max="11809" width="4.85546875" style="57" customWidth="1"/>
    <col min="11810" max="12025" width="9.140625" style="57"/>
    <col min="12026" max="12026" width="1.42578125" style="57" customWidth="1"/>
    <col min="12027" max="12027" width="11.5703125" style="57" customWidth="1"/>
    <col min="12028" max="12030" width="0" style="57" hidden="1" customWidth="1"/>
    <col min="12031" max="12031" width="4.7109375" style="57" customWidth="1"/>
    <col min="12032" max="12032" width="2.5703125" style="57" customWidth="1"/>
    <col min="12033" max="12033" width="4.7109375" style="57" customWidth="1"/>
    <col min="12034" max="12034" width="1" style="57" customWidth="1"/>
    <col min="12035" max="12035" width="4.7109375" style="57" customWidth="1"/>
    <col min="12036" max="12036" width="2.5703125" style="57" customWidth="1"/>
    <col min="12037" max="12037" width="4.7109375" style="57" customWidth="1"/>
    <col min="12038" max="12038" width="1" style="57" customWidth="1"/>
    <col min="12039" max="12039" width="4.7109375" style="57" customWidth="1"/>
    <col min="12040" max="12040" width="2.5703125" style="57" customWidth="1"/>
    <col min="12041" max="12041" width="4.7109375" style="57" customWidth="1"/>
    <col min="12042" max="12042" width="1" style="57" customWidth="1"/>
    <col min="12043" max="12043" width="4.7109375" style="57" customWidth="1"/>
    <col min="12044" max="12044" width="2.5703125" style="57" customWidth="1"/>
    <col min="12045" max="12045" width="4.7109375" style="57" customWidth="1"/>
    <col min="12046" max="12046" width="1.140625" style="57" customWidth="1"/>
    <col min="12047" max="12047" width="4.7109375" style="57" customWidth="1"/>
    <col min="12048" max="12048" width="2.5703125" style="57" customWidth="1"/>
    <col min="12049" max="12049" width="4.7109375" style="57" customWidth="1"/>
    <col min="12050" max="12050" width="1.140625" style="57" customWidth="1"/>
    <col min="12051" max="12051" width="4.7109375" style="57" customWidth="1"/>
    <col min="12052" max="12052" width="2.5703125" style="57" customWidth="1"/>
    <col min="12053" max="12053" width="4.7109375" style="57" customWidth="1"/>
    <col min="12054" max="12054" width="1" style="57" customWidth="1"/>
    <col min="12055" max="12055" width="4.7109375" style="57" customWidth="1"/>
    <col min="12056" max="12056" width="2.5703125" style="57" customWidth="1"/>
    <col min="12057" max="12057" width="4.7109375" style="57" customWidth="1"/>
    <col min="12058" max="12058" width="1" style="57" customWidth="1"/>
    <col min="12059" max="12059" width="4.7109375" style="57" customWidth="1"/>
    <col min="12060" max="12060" width="2.5703125" style="57" customWidth="1"/>
    <col min="12061" max="12061" width="4.7109375" style="57" customWidth="1"/>
    <col min="12062" max="12062" width="1" style="57" customWidth="1"/>
    <col min="12063" max="12063" width="4.5703125" style="57" customWidth="1"/>
    <col min="12064" max="12064" width="2.5703125" style="57" customWidth="1"/>
    <col min="12065" max="12065" width="4.85546875" style="57" customWidth="1"/>
    <col min="12066" max="12281" width="9.140625" style="57"/>
    <col min="12282" max="12282" width="1.42578125" style="57" customWidth="1"/>
    <col min="12283" max="12283" width="11.5703125" style="57" customWidth="1"/>
    <col min="12284" max="12286" width="0" style="57" hidden="1" customWidth="1"/>
    <col min="12287" max="12287" width="4.7109375" style="57" customWidth="1"/>
    <col min="12288" max="12288" width="2.5703125" style="57" customWidth="1"/>
    <col min="12289" max="12289" width="4.7109375" style="57" customWidth="1"/>
    <col min="12290" max="12290" width="1" style="57" customWidth="1"/>
    <col min="12291" max="12291" width="4.7109375" style="57" customWidth="1"/>
    <col min="12292" max="12292" width="2.5703125" style="57" customWidth="1"/>
    <col min="12293" max="12293" width="4.7109375" style="57" customWidth="1"/>
    <col min="12294" max="12294" width="1" style="57" customWidth="1"/>
    <col min="12295" max="12295" width="4.7109375" style="57" customWidth="1"/>
    <col min="12296" max="12296" width="2.5703125" style="57" customWidth="1"/>
    <col min="12297" max="12297" width="4.7109375" style="57" customWidth="1"/>
    <col min="12298" max="12298" width="1" style="57" customWidth="1"/>
    <col min="12299" max="12299" width="4.7109375" style="57" customWidth="1"/>
    <col min="12300" max="12300" width="2.5703125" style="57" customWidth="1"/>
    <col min="12301" max="12301" width="4.7109375" style="57" customWidth="1"/>
    <col min="12302" max="12302" width="1.140625" style="57" customWidth="1"/>
    <col min="12303" max="12303" width="4.7109375" style="57" customWidth="1"/>
    <col min="12304" max="12304" width="2.5703125" style="57" customWidth="1"/>
    <col min="12305" max="12305" width="4.7109375" style="57" customWidth="1"/>
    <col min="12306" max="12306" width="1.140625" style="57" customWidth="1"/>
    <col min="12307" max="12307" width="4.7109375" style="57" customWidth="1"/>
    <col min="12308" max="12308" width="2.5703125" style="57" customWidth="1"/>
    <col min="12309" max="12309" width="4.7109375" style="57" customWidth="1"/>
    <col min="12310" max="12310" width="1" style="57" customWidth="1"/>
    <col min="12311" max="12311" width="4.7109375" style="57" customWidth="1"/>
    <col min="12312" max="12312" width="2.5703125" style="57" customWidth="1"/>
    <col min="12313" max="12313" width="4.7109375" style="57" customWidth="1"/>
    <col min="12314" max="12314" width="1" style="57" customWidth="1"/>
    <col min="12315" max="12315" width="4.7109375" style="57" customWidth="1"/>
    <col min="12316" max="12316" width="2.5703125" style="57" customWidth="1"/>
    <col min="12317" max="12317" width="4.7109375" style="57" customWidth="1"/>
    <col min="12318" max="12318" width="1" style="57" customWidth="1"/>
    <col min="12319" max="12319" width="4.5703125" style="57" customWidth="1"/>
    <col min="12320" max="12320" width="2.5703125" style="57" customWidth="1"/>
    <col min="12321" max="12321" width="4.85546875" style="57" customWidth="1"/>
    <col min="12322" max="12537" width="9.140625" style="57"/>
    <col min="12538" max="12538" width="1.42578125" style="57" customWidth="1"/>
    <col min="12539" max="12539" width="11.5703125" style="57" customWidth="1"/>
    <col min="12540" max="12542" width="0" style="57" hidden="1" customWidth="1"/>
    <col min="12543" max="12543" width="4.7109375" style="57" customWidth="1"/>
    <col min="12544" max="12544" width="2.5703125" style="57" customWidth="1"/>
    <col min="12545" max="12545" width="4.7109375" style="57" customWidth="1"/>
    <col min="12546" max="12546" width="1" style="57" customWidth="1"/>
    <col min="12547" max="12547" width="4.7109375" style="57" customWidth="1"/>
    <col min="12548" max="12548" width="2.5703125" style="57" customWidth="1"/>
    <col min="12549" max="12549" width="4.7109375" style="57" customWidth="1"/>
    <col min="12550" max="12550" width="1" style="57" customWidth="1"/>
    <col min="12551" max="12551" width="4.7109375" style="57" customWidth="1"/>
    <col min="12552" max="12552" width="2.5703125" style="57" customWidth="1"/>
    <col min="12553" max="12553" width="4.7109375" style="57" customWidth="1"/>
    <col min="12554" max="12554" width="1" style="57" customWidth="1"/>
    <col min="12555" max="12555" width="4.7109375" style="57" customWidth="1"/>
    <col min="12556" max="12556" width="2.5703125" style="57" customWidth="1"/>
    <col min="12557" max="12557" width="4.7109375" style="57" customWidth="1"/>
    <col min="12558" max="12558" width="1.140625" style="57" customWidth="1"/>
    <col min="12559" max="12559" width="4.7109375" style="57" customWidth="1"/>
    <col min="12560" max="12560" width="2.5703125" style="57" customWidth="1"/>
    <col min="12561" max="12561" width="4.7109375" style="57" customWidth="1"/>
    <col min="12562" max="12562" width="1.140625" style="57" customWidth="1"/>
    <col min="12563" max="12563" width="4.7109375" style="57" customWidth="1"/>
    <col min="12564" max="12564" width="2.5703125" style="57" customWidth="1"/>
    <col min="12565" max="12565" width="4.7109375" style="57" customWidth="1"/>
    <col min="12566" max="12566" width="1" style="57" customWidth="1"/>
    <col min="12567" max="12567" width="4.7109375" style="57" customWidth="1"/>
    <col min="12568" max="12568" width="2.5703125" style="57" customWidth="1"/>
    <col min="12569" max="12569" width="4.7109375" style="57" customWidth="1"/>
    <col min="12570" max="12570" width="1" style="57" customWidth="1"/>
    <col min="12571" max="12571" width="4.7109375" style="57" customWidth="1"/>
    <col min="12572" max="12572" width="2.5703125" style="57" customWidth="1"/>
    <col min="12573" max="12573" width="4.7109375" style="57" customWidth="1"/>
    <col min="12574" max="12574" width="1" style="57" customWidth="1"/>
    <col min="12575" max="12575" width="4.5703125" style="57" customWidth="1"/>
    <col min="12576" max="12576" width="2.5703125" style="57" customWidth="1"/>
    <col min="12577" max="12577" width="4.85546875" style="57" customWidth="1"/>
    <col min="12578" max="12793" width="9.140625" style="57"/>
    <col min="12794" max="12794" width="1.42578125" style="57" customWidth="1"/>
    <col min="12795" max="12795" width="11.5703125" style="57" customWidth="1"/>
    <col min="12796" max="12798" width="0" style="57" hidden="1" customWidth="1"/>
    <col min="12799" max="12799" width="4.7109375" style="57" customWidth="1"/>
    <col min="12800" max="12800" width="2.5703125" style="57" customWidth="1"/>
    <col min="12801" max="12801" width="4.7109375" style="57" customWidth="1"/>
    <col min="12802" max="12802" width="1" style="57" customWidth="1"/>
    <col min="12803" max="12803" width="4.7109375" style="57" customWidth="1"/>
    <col min="12804" max="12804" width="2.5703125" style="57" customWidth="1"/>
    <col min="12805" max="12805" width="4.7109375" style="57" customWidth="1"/>
    <col min="12806" max="12806" width="1" style="57" customWidth="1"/>
    <col min="12807" max="12807" width="4.7109375" style="57" customWidth="1"/>
    <col min="12808" max="12808" width="2.5703125" style="57" customWidth="1"/>
    <col min="12809" max="12809" width="4.7109375" style="57" customWidth="1"/>
    <col min="12810" max="12810" width="1" style="57" customWidth="1"/>
    <col min="12811" max="12811" width="4.7109375" style="57" customWidth="1"/>
    <col min="12812" max="12812" width="2.5703125" style="57" customWidth="1"/>
    <col min="12813" max="12813" width="4.7109375" style="57" customWidth="1"/>
    <col min="12814" max="12814" width="1.140625" style="57" customWidth="1"/>
    <col min="12815" max="12815" width="4.7109375" style="57" customWidth="1"/>
    <col min="12816" max="12816" width="2.5703125" style="57" customWidth="1"/>
    <col min="12817" max="12817" width="4.7109375" style="57" customWidth="1"/>
    <col min="12818" max="12818" width="1.140625" style="57" customWidth="1"/>
    <col min="12819" max="12819" width="4.7109375" style="57" customWidth="1"/>
    <col min="12820" max="12820" width="2.5703125" style="57" customWidth="1"/>
    <col min="12821" max="12821" width="4.7109375" style="57" customWidth="1"/>
    <col min="12822" max="12822" width="1" style="57" customWidth="1"/>
    <col min="12823" max="12823" width="4.7109375" style="57" customWidth="1"/>
    <col min="12824" max="12824" width="2.5703125" style="57" customWidth="1"/>
    <col min="12825" max="12825" width="4.7109375" style="57" customWidth="1"/>
    <col min="12826" max="12826" width="1" style="57" customWidth="1"/>
    <col min="12827" max="12827" width="4.7109375" style="57" customWidth="1"/>
    <col min="12828" max="12828" width="2.5703125" style="57" customWidth="1"/>
    <col min="12829" max="12829" width="4.7109375" style="57" customWidth="1"/>
    <col min="12830" max="12830" width="1" style="57" customWidth="1"/>
    <col min="12831" max="12831" width="4.5703125" style="57" customWidth="1"/>
    <col min="12832" max="12832" width="2.5703125" style="57" customWidth="1"/>
    <col min="12833" max="12833" width="4.85546875" style="57" customWidth="1"/>
    <col min="12834" max="13049" width="9.140625" style="57"/>
    <col min="13050" max="13050" width="1.42578125" style="57" customWidth="1"/>
    <col min="13051" max="13051" width="11.5703125" style="57" customWidth="1"/>
    <col min="13052" max="13054" width="0" style="57" hidden="1" customWidth="1"/>
    <col min="13055" max="13055" width="4.7109375" style="57" customWidth="1"/>
    <col min="13056" max="13056" width="2.5703125" style="57" customWidth="1"/>
    <col min="13057" max="13057" width="4.7109375" style="57" customWidth="1"/>
    <col min="13058" max="13058" width="1" style="57" customWidth="1"/>
    <col min="13059" max="13059" width="4.7109375" style="57" customWidth="1"/>
    <col min="13060" max="13060" width="2.5703125" style="57" customWidth="1"/>
    <col min="13061" max="13061" width="4.7109375" style="57" customWidth="1"/>
    <col min="13062" max="13062" width="1" style="57" customWidth="1"/>
    <col min="13063" max="13063" width="4.7109375" style="57" customWidth="1"/>
    <col min="13064" max="13064" width="2.5703125" style="57" customWidth="1"/>
    <col min="13065" max="13065" width="4.7109375" style="57" customWidth="1"/>
    <col min="13066" max="13066" width="1" style="57" customWidth="1"/>
    <col min="13067" max="13067" width="4.7109375" style="57" customWidth="1"/>
    <col min="13068" max="13068" width="2.5703125" style="57" customWidth="1"/>
    <col min="13069" max="13069" width="4.7109375" style="57" customWidth="1"/>
    <col min="13070" max="13070" width="1.140625" style="57" customWidth="1"/>
    <col min="13071" max="13071" width="4.7109375" style="57" customWidth="1"/>
    <col min="13072" max="13072" width="2.5703125" style="57" customWidth="1"/>
    <col min="13073" max="13073" width="4.7109375" style="57" customWidth="1"/>
    <col min="13074" max="13074" width="1.140625" style="57" customWidth="1"/>
    <col min="13075" max="13075" width="4.7109375" style="57" customWidth="1"/>
    <col min="13076" max="13076" width="2.5703125" style="57" customWidth="1"/>
    <col min="13077" max="13077" width="4.7109375" style="57" customWidth="1"/>
    <col min="13078" max="13078" width="1" style="57" customWidth="1"/>
    <col min="13079" max="13079" width="4.7109375" style="57" customWidth="1"/>
    <col min="13080" max="13080" width="2.5703125" style="57" customWidth="1"/>
    <col min="13081" max="13081" width="4.7109375" style="57" customWidth="1"/>
    <col min="13082" max="13082" width="1" style="57" customWidth="1"/>
    <col min="13083" max="13083" width="4.7109375" style="57" customWidth="1"/>
    <col min="13084" max="13084" width="2.5703125" style="57" customWidth="1"/>
    <col min="13085" max="13085" width="4.7109375" style="57" customWidth="1"/>
    <col min="13086" max="13086" width="1" style="57" customWidth="1"/>
    <col min="13087" max="13087" width="4.5703125" style="57" customWidth="1"/>
    <col min="13088" max="13088" width="2.5703125" style="57" customWidth="1"/>
    <col min="13089" max="13089" width="4.85546875" style="57" customWidth="1"/>
    <col min="13090" max="13305" width="9.140625" style="57"/>
    <col min="13306" max="13306" width="1.42578125" style="57" customWidth="1"/>
    <col min="13307" max="13307" width="11.5703125" style="57" customWidth="1"/>
    <col min="13308" max="13310" width="0" style="57" hidden="1" customWidth="1"/>
    <col min="13311" max="13311" width="4.7109375" style="57" customWidth="1"/>
    <col min="13312" max="13312" width="2.5703125" style="57" customWidth="1"/>
    <col min="13313" max="13313" width="4.7109375" style="57" customWidth="1"/>
    <col min="13314" max="13314" width="1" style="57" customWidth="1"/>
    <col min="13315" max="13315" width="4.7109375" style="57" customWidth="1"/>
    <col min="13316" max="13316" width="2.5703125" style="57" customWidth="1"/>
    <col min="13317" max="13317" width="4.7109375" style="57" customWidth="1"/>
    <col min="13318" max="13318" width="1" style="57" customWidth="1"/>
    <col min="13319" max="13319" width="4.7109375" style="57" customWidth="1"/>
    <col min="13320" max="13320" width="2.5703125" style="57" customWidth="1"/>
    <col min="13321" max="13321" width="4.7109375" style="57" customWidth="1"/>
    <col min="13322" max="13322" width="1" style="57" customWidth="1"/>
    <col min="13323" max="13323" width="4.7109375" style="57" customWidth="1"/>
    <col min="13324" max="13324" width="2.5703125" style="57" customWidth="1"/>
    <col min="13325" max="13325" width="4.7109375" style="57" customWidth="1"/>
    <col min="13326" max="13326" width="1.140625" style="57" customWidth="1"/>
    <col min="13327" max="13327" width="4.7109375" style="57" customWidth="1"/>
    <col min="13328" max="13328" width="2.5703125" style="57" customWidth="1"/>
    <col min="13329" max="13329" width="4.7109375" style="57" customWidth="1"/>
    <col min="13330" max="13330" width="1.140625" style="57" customWidth="1"/>
    <col min="13331" max="13331" width="4.7109375" style="57" customWidth="1"/>
    <col min="13332" max="13332" width="2.5703125" style="57" customWidth="1"/>
    <col min="13333" max="13333" width="4.7109375" style="57" customWidth="1"/>
    <col min="13334" max="13334" width="1" style="57" customWidth="1"/>
    <col min="13335" max="13335" width="4.7109375" style="57" customWidth="1"/>
    <col min="13336" max="13336" width="2.5703125" style="57" customWidth="1"/>
    <col min="13337" max="13337" width="4.7109375" style="57" customWidth="1"/>
    <col min="13338" max="13338" width="1" style="57" customWidth="1"/>
    <col min="13339" max="13339" width="4.7109375" style="57" customWidth="1"/>
    <col min="13340" max="13340" width="2.5703125" style="57" customWidth="1"/>
    <col min="13341" max="13341" width="4.7109375" style="57" customWidth="1"/>
    <col min="13342" max="13342" width="1" style="57" customWidth="1"/>
    <col min="13343" max="13343" width="4.5703125" style="57" customWidth="1"/>
    <col min="13344" max="13344" width="2.5703125" style="57" customWidth="1"/>
    <col min="13345" max="13345" width="4.85546875" style="57" customWidth="1"/>
    <col min="13346" max="13561" width="9.140625" style="57"/>
    <col min="13562" max="13562" width="1.42578125" style="57" customWidth="1"/>
    <col min="13563" max="13563" width="11.5703125" style="57" customWidth="1"/>
    <col min="13564" max="13566" width="0" style="57" hidden="1" customWidth="1"/>
    <col min="13567" max="13567" width="4.7109375" style="57" customWidth="1"/>
    <col min="13568" max="13568" width="2.5703125" style="57" customWidth="1"/>
    <col min="13569" max="13569" width="4.7109375" style="57" customWidth="1"/>
    <col min="13570" max="13570" width="1" style="57" customWidth="1"/>
    <col min="13571" max="13571" width="4.7109375" style="57" customWidth="1"/>
    <col min="13572" max="13572" width="2.5703125" style="57" customWidth="1"/>
    <col min="13573" max="13573" width="4.7109375" style="57" customWidth="1"/>
    <col min="13574" max="13574" width="1" style="57" customWidth="1"/>
    <col min="13575" max="13575" width="4.7109375" style="57" customWidth="1"/>
    <col min="13576" max="13576" width="2.5703125" style="57" customWidth="1"/>
    <col min="13577" max="13577" width="4.7109375" style="57" customWidth="1"/>
    <col min="13578" max="13578" width="1" style="57" customWidth="1"/>
    <col min="13579" max="13579" width="4.7109375" style="57" customWidth="1"/>
    <col min="13580" max="13580" width="2.5703125" style="57" customWidth="1"/>
    <col min="13581" max="13581" width="4.7109375" style="57" customWidth="1"/>
    <col min="13582" max="13582" width="1.140625" style="57" customWidth="1"/>
    <col min="13583" max="13583" width="4.7109375" style="57" customWidth="1"/>
    <col min="13584" max="13584" width="2.5703125" style="57" customWidth="1"/>
    <col min="13585" max="13585" width="4.7109375" style="57" customWidth="1"/>
    <col min="13586" max="13586" width="1.140625" style="57" customWidth="1"/>
    <col min="13587" max="13587" width="4.7109375" style="57" customWidth="1"/>
    <col min="13588" max="13588" width="2.5703125" style="57" customWidth="1"/>
    <col min="13589" max="13589" width="4.7109375" style="57" customWidth="1"/>
    <col min="13590" max="13590" width="1" style="57" customWidth="1"/>
    <col min="13591" max="13591" width="4.7109375" style="57" customWidth="1"/>
    <col min="13592" max="13592" width="2.5703125" style="57" customWidth="1"/>
    <col min="13593" max="13593" width="4.7109375" style="57" customWidth="1"/>
    <col min="13594" max="13594" width="1" style="57" customWidth="1"/>
    <col min="13595" max="13595" width="4.7109375" style="57" customWidth="1"/>
    <col min="13596" max="13596" width="2.5703125" style="57" customWidth="1"/>
    <col min="13597" max="13597" width="4.7109375" style="57" customWidth="1"/>
    <col min="13598" max="13598" width="1" style="57" customWidth="1"/>
    <col min="13599" max="13599" width="4.5703125" style="57" customWidth="1"/>
    <col min="13600" max="13600" width="2.5703125" style="57" customWidth="1"/>
    <col min="13601" max="13601" width="4.85546875" style="57" customWidth="1"/>
    <col min="13602" max="13817" width="9.140625" style="57"/>
    <col min="13818" max="13818" width="1.42578125" style="57" customWidth="1"/>
    <col min="13819" max="13819" width="11.5703125" style="57" customWidth="1"/>
    <col min="13820" max="13822" width="0" style="57" hidden="1" customWidth="1"/>
    <col min="13823" max="13823" width="4.7109375" style="57" customWidth="1"/>
    <col min="13824" max="13824" width="2.5703125" style="57" customWidth="1"/>
    <col min="13825" max="13825" width="4.7109375" style="57" customWidth="1"/>
    <col min="13826" max="13826" width="1" style="57" customWidth="1"/>
    <col min="13827" max="13827" width="4.7109375" style="57" customWidth="1"/>
    <col min="13828" max="13828" width="2.5703125" style="57" customWidth="1"/>
    <col min="13829" max="13829" width="4.7109375" style="57" customWidth="1"/>
    <col min="13830" max="13830" width="1" style="57" customWidth="1"/>
    <col min="13831" max="13831" width="4.7109375" style="57" customWidth="1"/>
    <col min="13832" max="13832" width="2.5703125" style="57" customWidth="1"/>
    <col min="13833" max="13833" width="4.7109375" style="57" customWidth="1"/>
    <col min="13834" max="13834" width="1" style="57" customWidth="1"/>
    <col min="13835" max="13835" width="4.7109375" style="57" customWidth="1"/>
    <col min="13836" max="13836" width="2.5703125" style="57" customWidth="1"/>
    <col min="13837" max="13837" width="4.7109375" style="57" customWidth="1"/>
    <col min="13838" max="13838" width="1.140625" style="57" customWidth="1"/>
    <col min="13839" max="13839" width="4.7109375" style="57" customWidth="1"/>
    <col min="13840" max="13840" width="2.5703125" style="57" customWidth="1"/>
    <col min="13841" max="13841" width="4.7109375" style="57" customWidth="1"/>
    <col min="13842" max="13842" width="1.140625" style="57" customWidth="1"/>
    <col min="13843" max="13843" width="4.7109375" style="57" customWidth="1"/>
    <col min="13844" max="13844" width="2.5703125" style="57" customWidth="1"/>
    <col min="13845" max="13845" width="4.7109375" style="57" customWidth="1"/>
    <col min="13846" max="13846" width="1" style="57" customWidth="1"/>
    <col min="13847" max="13847" width="4.7109375" style="57" customWidth="1"/>
    <col min="13848" max="13848" width="2.5703125" style="57" customWidth="1"/>
    <col min="13849" max="13849" width="4.7109375" style="57" customWidth="1"/>
    <col min="13850" max="13850" width="1" style="57" customWidth="1"/>
    <col min="13851" max="13851" width="4.7109375" style="57" customWidth="1"/>
    <col min="13852" max="13852" width="2.5703125" style="57" customWidth="1"/>
    <col min="13853" max="13853" width="4.7109375" style="57" customWidth="1"/>
    <col min="13854" max="13854" width="1" style="57" customWidth="1"/>
    <col min="13855" max="13855" width="4.5703125" style="57" customWidth="1"/>
    <col min="13856" max="13856" width="2.5703125" style="57" customWidth="1"/>
    <col min="13857" max="13857" width="4.85546875" style="57" customWidth="1"/>
    <col min="13858" max="14073" width="9.140625" style="57"/>
    <col min="14074" max="14074" width="1.42578125" style="57" customWidth="1"/>
    <col min="14075" max="14075" width="11.5703125" style="57" customWidth="1"/>
    <col min="14076" max="14078" width="0" style="57" hidden="1" customWidth="1"/>
    <col min="14079" max="14079" width="4.7109375" style="57" customWidth="1"/>
    <col min="14080" max="14080" width="2.5703125" style="57" customWidth="1"/>
    <col min="14081" max="14081" width="4.7109375" style="57" customWidth="1"/>
    <col min="14082" max="14082" width="1" style="57" customWidth="1"/>
    <col min="14083" max="14083" width="4.7109375" style="57" customWidth="1"/>
    <col min="14084" max="14084" width="2.5703125" style="57" customWidth="1"/>
    <col min="14085" max="14085" width="4.7109375" style="57" customWidth="1"/>
    <col min="14086" max="14086" width="1" style="57" customWidth="1"/>
    <col min="14087" max="14087" width="4.7109375" style="57" customWidth="1"/>
    <col min="14088" max="14088" width="2.5703125" style="57" customWidth="1"/>
    <col min="14089" max="14089" width="4.7109375" style="57" customWidth="1"/>
    <col min="14090" max="14090" width="1" style="57" customWidth="1"/>
    <col min="14091" max="14091" width="4.7109375" style="57" customWidth="1"/>
    <col min="14092" max="14092" width="2.5703125" style="57" customWidth="1"/>
    <col min="14093" max="14093" width="4.7109375" style="57" customWidth="1"/>
    <col min="14094" max="14094" width="1.140625" style="57" customWidth="1"/>
    <col min="14095" max="14095" width="4.7109375" style="57" customWidth="1"/>
    <col min="14096" max="14096" width="2.5703125" style="57" customWidth="1"/>
    <col min="14097" max="14097" width="4.7109375" style="57" customWidth="1"/>
    <col min="14098" max="14098" width="1.140625" style="57" customWidth="1"/>
    <col min="14099" max="14099" width="4.7109375" style="57" customWidth="1"/>
    <col min="14100" max="14100" width="2.5703125" style="57" customWidth="1"/>
    <col min="14101" max="14101" width="4.7109375" style="57" customWidth="1"/>
    <col min="14102" max="14102" width="1" style="57" customWidth="1"/>
    <col min="14103" max="14103" width="4.7109375" style="57" customWidth="1"/>
    <col min="14104" max="14104" width="2.5703125" style="57" customWidth="1"/>
    <col min="14105" max="14105" width="4.7109375" style="57" customWidth="1"/>
    <col min="14106" max="14106" width="1" style="57" customWidth="1"/>
    <col min="14107" max="14107" width="4.7109375" style="57" customWidth="1"/>
    <col min="14108" max="14108" width="2.5703125" style="57" customWidth="1"/>
    <col min="14109" max="14109" width="4.7109375" style="57" customWidth="1"/>
    <col min="14110" max="14110" width="1" style="57" customWidth="1"/>
    <col min="14111" max="14111" width="4.5703125" style="57" customWidth="1"/>
    <col min="14112" max="14112" width="2.5703125" style="57" customWidth="1"/>
    <col min="14113" max="14113" width="4.85546875" style="57" customWidth="1"/>
    <col min="14114" max="14329" width="9.140625" style="57"/>
    <col min="14330" max="14330" width="1.42578125" style="57" customWidth="1"/>
    <col min="14331" max="14331" width="11.5703125" style="57" customWidth="1"/>
    <col min="14332" max="14334" width="0" style="57" hidden="1" customWidth="1"/>
    <col min="14335" max="14335" width="4.7109375" style="57" customWidth="1"/>
    <col min="14336" max="14336" width="2.5703125" style="57" customWidth="1"/>
    <col min="14337" max="14337" width="4.7109375" style="57" customWidth="1"/>
    <col min="14338" max="14338" width="1" style="57" customWidth="1"/>
    <col min="14339" max="14339" width="4.7109375" style="57" customWidth="1"/>
    <col min="14340" max="14340" width="2.5703125" style="57" customWidth="1"/>
    <col min="14341" max="14341" width="4.7109375" style="57" customWidth="1"/>
    <col min="14342" max="14342" width="1" style="57" customWidth="1"/>
    <col min="14343" max="14343" width="4.7109375" style="57" customWidth="1"/>
    <col min="14344" max="14344" width="2.5703125" style="57" customWidth="1"/>
    <col min="14345" max="14345" width="4.7109375" style="57" customWidth="1"/>
    <col min="14346" max="14346" width="1" style="57" customWidth="1"/>
    <col min="14347" max="14347" width="4.7109375" style="57" customWidth="1"/>
    <col min="14348" max="14348" width="2.5703125" style="57" customWidth="1"/>
    <col min="14349" max="14349" width="4.7109375" style="57" customWidth="1"/>
    <col min="14350" max="14350" width="1.140625" style="57" customWidth="1"/>
    <col min="14351" max="14351" width="4.7109375" style="57" customWidth="1"/>
    <col min="14352" max="14352" width="2.5703125" style="57" customWidth="1"/>
    <col min="14353" max="14353" width="4.7109375" style="57" customWidth="1"/>
    <col min="14354" max="14354" width="1.140625" style="57" customWidth="1"/>
    <col min="14355" max="14355" width="4.7109375" style="57" customWidth="1"/>
    <col min="14356" max="14356" width="2.5703125" style="57" customWidth="1"/>
    <col min="14357" max="14357" width="4.7109375" style="57" customWidth="1"/>
    <col min="14358" max="14358" width="1" style="57" customWidth="1"/>
    <col min="14359" max="14359" width="4.7109375" style="57" customWidth="1"/>
    <col min="14360" max="14360" width="2.5703125" style="57" customWidth="1"/>
    <col min="14361" max="14361" width="4.7109375" style="57" customWidth="1"/>
    <col min="14362" max="14362" width="1" style="57" customWidth="1"/>
    <col min="14363" max="14363" width="4.7109375" style="57" customWidth="1"/>
    <col min="14364" max="14364" width="2.5703125" style="57" customWidth="1"/>
    <col min="14365" max="14365" width="4.7109375" style="57" customWidth="1"/>
    <col min="14366" max="14366" width="1" style="57" customWidth="1"/>
    <col min="14367" max="14367" width="4.5703125" style="57" customWidth="1"/>
    <col min="14368" max="14368" width="2.5703125" style="57" customWidth="1"/>
    <col min="14369" max="14369" width="4.85546875" style="57" customWidth="1"/>
    <col min="14370" max="14585" width="9.140625" style="57"/>
    <col min="14586" max="14586" width="1.42578125" style="57" customWidth="1"/>
    <col min="14587" max="14587" width="11.5703125" style="57" customWidth="1"/>
    <col min="14588" max="14590" width="0" style="57" hidden="1" customWidth="1"/>
    <col min="14591" max="14591" width="4.7109375" style="57" customWidth="1"/>
    <col min="14592" max="14592" width="2.5703125" style="57" customWidth="1"/>
    <col min="14593" max="14593" width="4.7109375" style="57" customWidth="1"/>
    <col min="14594" max="14594" width="1" style="57" customWidth="1"/>
    <col min="14595" max="14595" width="4.7109375" style="57" customWidth="1"/>
    <col min="14596" max="14596" width="2.5703125" style="57" customWidth="1"/>
    <col min="14597" max="14597" width="4.7109375" style="57" customWidth="1"/>
    <col min="14598" max="14598" width="1" style="57" customWidth="1"/>
    <col min="14599" max="14599" width="4.7109375" style="57" customWidth="1"/>
    <col min="14600" max="14600" width="2.5703125" style="57" customWidth="1"/>
    <col min="14601" max="14601" width="4.7109375" style="57" customWidth="1"/>
    <col min="14602" max="14602" width="1" style="57" customWidth="1"/>
    <col min="14603" max="14603" width="4.7109375" style="57" customWidth="1"/>
    <col min="14604" max="14604" width="2.5703125" style="57" customWidth="1"/>
    <col min="14605" max="14605" width="4.7109375" style="57" customWidth="1"/>
    <col min="14606" max="14606" width="1.140625" style="57" customWidth="1"/>
    <col min="14607" max="14607" width="4.7109375" style="57" customWidth="1"/>
    <col min="14608" max="14608" width="2.5703125" style="57" customWidth="1"/>
    <col min="14609" max="14609" width="4.7109375" style="57" customWidth="1"/>
    <col min="14610" max="14610" width="1.140625" style="57" customWidth="1"/>
    <col min="14611" max="14611" width="4.7109375" style="57" customWidth="1"/>
    <col min="14612" max="14612" width="2.5703125" style="57" customWidth="1"/>
    <col min="14613" max="14613" width="4.7109375" style="57" customWidth="1"/>
    <col min="14614" max="14614" width="1" style="57" customWidth="1"/>
    <col min="14615" max="14615" width="4.7109375" style="57" customWidth="1"/>
    <col min="14616" max="14616" width="2.5703125" style="57" customWidth="1"/>
    <col min="14617" max="14617" width="4.7109375" style="57" customWidth="1"/>
    <col min="14618" max="14618" width="1" style="57" customWidth="1"/>
    <col min="14619" max="14619" width="4.7109375" style="57" customWidth="1"/>
    <col min="14620" max="14620" width="2.5703125" style="57" customWidth="1"/>
    <col min="14621" max="14621" width="4.7109375" style="57" customWidth="1"/>
    <col min="14622" max="14622" width="1" style="57" customWidth="1"/>
    <col min="14623" max="14623" width="4.5703125" style="57" customWidth="1"/>
    <col min="14624" max="14624" width="2.5703125" style="57" customWidth="1"/>
    <col min="14625" max="14625" width="4.85546875" style="57" customWidth="1"/>
    <col min="14626" max="14841" width="9.140625" style="57"/>
    <col min="14842" max="14842" width="1.42578125" style="57" customWidth="1"/>
    <col min="14843" max="14843" width="11.5703125" style="57" customWidth="1"/>
    <col min="14844" max="14846" width="0" style="57" hidden="1" customWidth="1"/>
    <col min="14847" max="14847" width="4.7109375" style="57" customWidth="1"/>
    <col min="14848" max="14848" width="2.5703125" style="57" customWidth="1"/>
    <col min="14849" max="14849" width="4.7109375" style="57" customWidth="1"/>
    <col min="14850" max="14850" width="1" style="57" customWidth="1"/>
    <col min="14851" max="14851" width="4.7109375" style="57" customWidth="1"/>
    <col min="14852" max="14852" width="2.5703125" style="57" customWidth="1"/>
    <col min="14853" max="14853" width="4.7109375" style="57" customWidth="1"/>
    <col min="14854" max="14854" width="1" style="57" customWidth="1"/>
    <col min="14855" max="14855" width="4.7109375" style="57" customWidth="1"/>
    <col min="14856" max="14856" width="2.5703125" style="57" customWidth="1"/>
    <col min="14857" max="14857" width="4.7109375" style="57" customWidth="1"/>
    <col min="14858" max="14858" width="1" style="57" customWidth="1"/>
    <col min="14859" max="14859" width="4.7109375" style="57" customWidth="1"/>
    <col min="14860" max="14860" width="2.5703125" style="57" customWidth="1"/>
    <col min="14861" max="14861" width="4.7109375" style="57" customWidth="1"/>
    <col min="14862" max="14862" width="1.140625" style="57" customWidth="1"/>
    <col min="14863" max="14863" width="4.7109375" style="57" customWidth="1"/>
    <col min="14864" max="14864" width="2.5703125" style="57" customWidth="1"/>
    <col min="14865" max="14865" width="4.7109375" style="57" customWidth="1"/>
    <col min="14866" max="14866" width="1.140625" style="57" customWidth="1"/>
    <col min="14867" max="14867" width="4.7109375" style="57" customWidth="1"/>
    <col min="14868" max="14868" width="2.5703125" style="57" customWidth="1"/>
    <col min="14869" max="14869" width="4.7109375" style="57" customWidth="1"/>
    <col min="14870" max="14870" width="1" style="57" customWidth="1"/>
    <col min="14871" max="14871" width="4.7109375" style="57" customWidth="1"/>
    <col min="14872" max="14872" width="2.5703125" style="57" customWidth="1"/>
    <col min="14873" max="14873" width="4.7109375" style="57" customWidth="1"/>
    <col min="14874" max="14874" width="1" style="57" customWidth="1"/>
    <col min="14875" max="14875" width="4.7109375" style="57" customWidth="1"/>
    <col min="14876" max="14876" width="2.5703125" style="57" customWidth="1"/>
    <col min="14877" max="14877" width="4.7109375" style="57" customWidth="1"/>
    <col min="14878" max="14878" width="1" style="57" customWidth="1"/>
    <col min="14879" max="14879" width="4.5703125" style="57" customWidth="1"/>
    <col min="14880" max="14880" width="2.5703125" style="57" customWidth="1"/>
    <col min="14881" max="14881" width="4.85546875" style="57" customWidth="1"/>
    <col min="14882" max="15097" width="9.140625" style="57"/>
    <col min="15098" max="15098" width="1.42578125" style="57" customWidth="1"/>
    <col min="15099" max="15099" width="11.5703125" style="57" customWidth="1"/>
    <col min="15100" max="15102" width="0" style="57" hidden="1" customWidth="1"/>
    <col min="15103" max="15103" width="4.7109375" style="57" customWidth="1"/>
    <col min="15104" max="15104" width="2.5703125" style="57" customWidth="1"/>
    <col min="15105" max="15105" width="4.7109375" style="57" customWidth="1"/>
    <col min="15106" max="15106" width="1" style="57" customWidth="1"/>
    <col min="15107" max="15107" width="4.7109375" style="57" customWidth="1"/>
    <col min="15108" max="15108" width="2.5703125" style="57" customWidth="1"/>
    <col min="15109" max="15109" width="4.7109375" style="57" customWidth="1"/>
    <col min="15110" max="15110" width="1" style="57" customWidth="1"/>
    <col min="15111" max="15111" width="4.7109375" style="57" customWidth="1"/>
    <col min="15112" max="15112" width="2.5703125" style="57" customWidth="1"/>
    <col min="15113" max="15113" width="4.7109375" style="57" customWidth="1"/>
    <col min="15114" max="15114" width="1" style="57" customWidth="1"/>
    <col min="15115" max="15115" width="4.7109375" style="57" customWidth="1"/>
    <col min="15116" max="15116" width="2.5703125" style="57" customWidth="1"/>
    <col min="15117" max="15117" width="4.7109375" style="57" customWidth="1"/>
    <col min="15118" max="15118" width="1.140625" style="57" customWidth="1"/>
    <col min="15119" max="15119" width="4.7109375" style="57" customWidth="1"/>
    <col min="15120" max="15120" width="2.5703125" style="57" customWidth="1"/>
    <col min="15121" max="15121" width="4.7109375" style="57" customWidth="1"/>
    <col min="15122" max="15122" width="1.140625" style="57" customWidth="1"/>
    <col min="15123" max="15123" width="4.7109375" style="57" customWidth="1"/>
    <col min="15124" max="15124" width="2.5703125" style="57" customWidth="1"/>
    <col min="15125" max="15125" width="4.7109375" style="57" customWidth="1"/>
    <col min="15126" max="15126" width="1" style="57" customWidth="1"/>
    <col min="15127" max="15127" width="4.7109375" style="57" customWidth="1"/>
    <col min="15128" max="15128" width="2.5703125" style="57" customWidth="1"/>
    <col min="15129" max="15129" width="4.7109375" style="57" customWidth="1"/>
    <col min="15130" max="15130" width="1" style="57" customWidth="1"/>
    <col min="15131" max="15131" width="4.7109375" style="57" customWidth="1"/>
    <col min="15132" max="15132" width="2.5703125" style="57" customWidth="1"/>
    <col min="15133" max="15133" width="4.7109375" style="57" customWidth="1"/>
    <col min="15134" max="15134" width="1" style="57" customWidth="1"/>
    <col min="15135" max="15135" width="4.5703125" style="57" customWidth="1"/>
    <col min="15136" max="15136" width="2.5703125" style="57" customWidth="1"/>
    <col min="15137" max="15137" width="4.85546875" style="57" customWidth="1"/>
    <col min="15138" max="15353" width="9.140625" style="57"/>
    <col min="15354" max="15354" width="1.42578125" style="57" customWidth="1"/>
    <col min="15355" max="15355" width="11.5703125" style="57" customWidth="1"/>
    <col min="15356" max="15358" width="0" style="57" hidden="1" customWidth="1"/>
    <col min="15359" max="15359" width="4.7109375" style="57" customWidth="1"/>
    <col min="15360" max="15360" width="2.5703125" style="57" customWidth="1"/>
    <col min="15361" max="15361" width="4.7109375" style="57" customWidth="1"/>
    <col min="15362" max="15362" width="1" style="57" customWidth="1"/>
    <col min="15363" max="15363" width="4.7109375" style="57" customWidth="1"/>
    <col min="15364" max="15364" width="2.5703125" style="57" customWidth="1"/>
    <col min="15365" max="15365" width="4.7109375" style="57" customWidth="1"/>
    <col min="15366" max="15366" width="1" style="57" customWidth="1"/>
    <col min="15367" max="15367" width="4.7109375" style="57" customWidth="1"/>
    <col min="15368" max="15368" width="2.5703125" style="57" customWidth="1"/>
    <col min="15369" max="15369" width="4.7109375" style="57" customWidth="1"/>
    <col min="15370" max="15370" width="1" style="57" customWidth="1"/>
    <col min="15371" max="15371" width="4.7109375" style="57" customWidth="1"/>
    <col min="15372" max="15372" width="2.5703125" style="57" customWidth="1"/>
    <col min="15373" max="15373" width="4.7109375" style="57" customWidth="1"/>
    <col min="15374" max="15374" width="1.140625" style="57" customWidth="1"/>
    <col min="15375" max="15375" width="4.7109375" style="57" customWidth="1"/>
    <col min="15376" max="15376" width="2.5703125" style="57" customWidth="1"/>
    <col min="15377" max="15377" width="4.7109375" style="57" customWidth="1"/>
    <col min="15378" max="15378" width="1.140625" style="57" customWidth="1"/>
    <col min="15379" max="15379" width="4.7109375" style="57" customWidth="1"/>
    <col min="15380" max="15380" width="2.5703125" style="57" customWidth="1"/>
    <col min="15381" max="15381" width="4.7109375" style="57" customWidth="1"/>
    <col min="15382" max="15382" width="1" style="57" customWidth="1"/>
    <col min="15383" max="15383" width="4.7109375" style="57" customWidth="1"/>
    <col min="15384" max="15384" width="2.5703125" style="57" customWidth="1"/>
    <col min="15385" max="15385" width="4.7109375" style="57" customWidth="1"/>
    <col min="15386" max="15386" width="1" style="57" customWidth="1"/>
    <col min="15387" max="15387" width="4.7109375" style="57" customWidth="1"/>
    <col min="15388" max="15388" width="2.5703125" style="57" customWidth="1"/>
    <col min="15389" max="15389" width="4.7109375" style="57" customWidth="1"/>
    <col min="15390" max="15390" width="1" style="57" customWidth="1"/>
    <col min="15391" max="15391" width="4.5703125" style="57" customWidth="1"/>
    <col min="15392" max="15392" width="2.5703125" style="57" customWidth="1"/>
    <col min="15393" max="15393" width="4.85546875" style="57" customWidth="1"/>
    <col min="15394" max="15609" width="9.140625" style="57"/>
    <col min="15610" max="15610" width="1.42578125" style="57" customWidth="1"/>
    <col min="15611" max="15611" width="11.5703125" style="57" customWidth="1"/>
    <col min="15612" max="15614" width="0" style="57" hidden="1" customWidth="1"/>
    <col min="15615" max="15615" width="4.7109375" style="57" customWidth="1"/>
    <col min="15616" max="15616" width="2.5703125" style="57" customWidth="1"/>
    <col min="15617" max="15617" width="4.7109375" style="57" customWidth="1"/>
    <col min="15618" max="15618" width="1" style="57" customWidth="1"/>
    <col min="15619" max="15619" width="4.7109375" style="57" customWidth="1"/>
    <col min="15620" max="15620" width="2.5703125" style="57" customWidth="1"/>
    <col min="15621" max="15621" width="4.7109375" style="57" customWidth="1"/>
    <col min="15622" max="15622" width="1" style="57" customWidth="1"/>
    <col min="15623" max="15623" width="4.7109375" style="57" customWidth="1"/>
    <col min="15624" max="15624" width="2.5703125" style="57" customWidth="1"/>
    <col min="15625" max="15625" width="4.7109375" style="57" customWidth="1"/>
    <col min="15626" max="15626" width="1" style="57" customWidth="1"/>
    <col min="15627" max="15627" width="4.7109375" style="57" customWidth="1"/>
    <col min="15628" max="15628" width="2.5703125" style="57" customWidth="1"/>
    <col min="15629" max="15629" width="4.7109375" style="57" customWidth="1"/>
    <col min="15630" max="15630" width="1.140625" style="57" customWidth="1"/>
    <col min="15631" max="15631" width="4.7109375" style="57" customWidth="1"/>
    <col min="15632" max="15632" width="2.5703125" style="57" customWidth="1"/>
    <col min="15633" max="15633" width="4.7109375" style="57" customWidth="1"/>
    <col min="15634" max="15634" width="1.140625" style="57" customWidth="1"/>
    <col min="15635" max="15635" width="4.7109375" style="57" customWidth="1"/>
    <col min="15636" max="15636" width="2.5703125" style="57" customWidth="1"/>
    <col min="15637" max="15637" width="4.7109375" style="57" customWidth="1"/>
    <col min="15638" max="15638" width="1" style="57" customWidth="1"/>
    <col min="15639" max="15639" width="4.7109375" style="57" customWidth="1"/>
    <col min="15640" max="15640" width="2.5703125" style="57" customWidth="1"/>
    <col min="15641" max="15641" width="4.7109375" style="57" customWidth="1"/>
    <col min="15642" max="15642" width="1" style="57" customWidth="1"/>
    <col min="15643" max="15643" width="4.7109375" style="57" customWidth="1"/>
    <col min="15644" max="15644" width="2.5703125" style="57" customWidth="1"/>
    <col min="15645" max="15645" width="4.7109375" style="57" customWidth="1"/>
    <col min="15646" max="15646" width="1" style="57" customWidth="1"/>
    <col min="15647" max="15647" width="4.5703125" style="57" customWidth="1"/>
    <col min="15648" max="15648" width="2.5703125" style="57" customWidth="1"/>
    <col min="15649" max="15649" width="4.85546875" style="57" customWidth="1"/>
    <col min="15650" max="15865" width="9.140625" style="57"/>
    <col min="15866" max="15866" width="1.42578125" style="57" customWidth="1"/>
    <col min="15867" max="15867" width="11.5703125" style="57" customWidth="1"/>
    <col min="15868" max="15870" width="0" style="57" hidden="1" customWidth="1"/>
    <col min="15871" max="15871" width="4.7109375" style="57" customWidth="1"/>
    <col min="15872" max="15872" width="2.5703125" style="57" customWidth="1"/>
    <col min="15873" max="15873" width="4.7109375" style="57" customWidth="1"/>
    <col min="15874" max="15874" width="1" style="57" customWidth="1"/>
    <col min="15875" max="15875" width="4.7109375" style="57" customWidth="1"/>
    <col min="15876" max="15876" width="2.5703125" style="57" customWidth="1"/>
    <col min="15877" max="15877" width="4.7109375" style="57" customWidth="1"/>
    <col min="15878" max="15878" width="1" style="57" customWidth="1"/>
    <col min="15879" max="15879" width="4.7109375" style="57" customWidth="1"/>
    <col min="15880" max="15880" width="2.5703125" style="57" customWidth="1"/>
    <col min="15881" max="15881" width="4.7109375" style="57" customWidth="1"/>
    <col min="15882" max="15882" width="1" style="57" customWidth="1"/>
    <col min="15883" max="15883" width="4.7109375" style="57" customWidth="1"/>
    <col min="15884" max="15884" width="2.5703125" style="57" customWidth="1"/>
    <col min="15885" max="15885" width="4.7109375" style="57" customWidth="1"/>
    <col min="15886" max="15886" width="1.140625" style="57" customWidth="1"/>
    <col min="15887" max="15887" width="4.7109375" style="57" customWidth="1"/>
    <col min="15888" max="15888" width="2.5703125" style="57" customWidth="1"/>
    <col min="15889" max="15889" width="4.7109375" style="57" customWidth="1"/>
    <col min="15890" max="15890" width="1.140625" style="57" customWidth="1"/>
    <col min="15891" max="15891" width="4.7109375" style="57" customWidth="1"/>
    <col min="15892" max="15892" width="2.5703125" style="57" customWidth="1"/>
    <col min="15893" max="15893" width="4.7109375" style="57" customWidth="1"/>
    <col min="15894" max="15894" width="1" style="57" customWidth="1"/>
    <col min="15895" max="15895" width="4.7109375" style="57" customWidth="1"/>
    <col min="15896" max="15896" width="2.5703125" style="57" customWidth="1"/>
    <col min="15897" max="15897" width="4.7109375" style="57" customWidth="1"/>
    <col min="15898" max="15898" width="1" style="57" customWidth="1"/>
    <col min="15899" max="15899" width="4.7109375" style="57" customWidth="1"/>
    <col min="15900" max="15900" width="2.5703125" style="57" customWidth="1"/>
    <col min="15901" max="15901" width="4.7109375" style="57" customWidth="1"/>
    <col min="15902" max="15902" width="1" style="57" customWidth="1"/>
    <col min="15903" max="15903" width="4.5703125" style="57" customWidth="1"/>
    <col min="15904" max="15904" width="2.5703125" style="57" customWidth="1"/>
    <col min="15905" max="15905" width="4.85546875" style="57" customWidth="1"/>
    <col min="15906" max="16121" width="9.140625" style="57"/>
    <col min="16122" max="16122" width="1.42578125" style="57" customWidth="1"/>
    <col min="16123" max="16123" width="11.5703125" style="57" customWidth="1"/>
    <col min="16124" max="16126" width="0" style="57" hidden="1" customWidth="1"/>
    <col min="16127" max="16127" width="4.7109375" style="57" customWidth="1"/>
    <col min="16128" max="16128" width="2.5703125" style="57" customWidth="1"/>
    <col min="16129" max="16129" width="4.7109375" style="57" customWidth="1"/>
    <col min="16130" max="16130" width="1" style="57" customWidth="1"/>
    <col min="16131" max="16131" width="4.7109375" style="57" customWidth="1"/>
    <col min="16132" max="16132" width="2.5703125" style="57" customWidth="1"/>
    <col min="16133" max="16133" width="4.7109375" style="57" customWidth="1"/>
    <col min="16134" max="16134" width="1" style="57" customWidth="1"/>
    <col min="16135" max="16135" width="4.7109375" style="57" customWidth="1"/>
    <col min="16136" max="16136" width="2.5703125" style="57" customWidth="1"/>
    <col min="16137" max="16137" width="4.7109375" style="57" customWidth="1"/>
    <col min="16138" max="16138" width="1" style="57" customWidth="1"/>
    <col min="16139" max="16139" width="4.7109375" style="57" customWidth="1"/>
    <col min="16140" max="16140" width="2.5703125" style="57" customWidth="1"/>
    <col min="16141" max="16141" width="4.7109375" style="57" customWidth="1"/>
    <col min="16142" max="16142" width="1.140625" style="57" customWidth="1"/>
    <col min="16143" max="16143" width="4.7109375" style="57" customWidth="1"/>
    <col min="16144" max="16144" width="2.5703125" style="57" customWidth="1"/>
    <col min="16145" max="16145" width="4.7109375" style="57" customWidth="1"/>
    <col min="16146" max="16146" width="1.140625" style="57" customWidth="1"/>
    <col min="16147" max="16147" width="4.7109375" style="57" customWidth="1"/>
    <col min="16148" max="16148" width="2.5703125" style="57" customWidth="1"/>
    <col min="16149" max="16149" width="4.7109375" style="57" customWidth="1"/>
    <col min="16150" max="16150" width="1" style="57" customWidth="1"/>
    <col min="16151" max="16151" width="4.7109375" style="57" customWidth="1"/>
    <col min="16152" max="16152" width="2.5703125" style="57" customWidth="1"/>
    <col min="16153" max="16153" width="4.7109375" style="57" customWidth="1"/>
    <col min="16154" max="16154" width="1" style="57" customWidth="1"/>
    <col min="16155" max="16155" width="4.7109375" style="57" customWidth="1"/>
    <col min="16156" max="16156" width="2.5703125" style="57" customWidth="1"/>
    <col min="16157" max="16157" width="4.7109375" style="57" customWidth="1"/>
    <col min="16158" max="16158" width="1" style="57" customWidth="1"/>
    <col min="16159" max="16159" width="4.5703125" style="57" customWidth="1"/>
    <col min="16160" max="16160" width="2.5703125" style="57" customWidth="1"/>
    <col min="16161" max="16161" width="4.85546875" style="57" customWidth="1"/>
    <col min="16162" max="16384" width="9.140625" style="57"/>
  </cols>
  <sheetData>
    <row r="1" spans="1:40" s="65" customFormat="1" ht="15.75" customHeight="1" x14ac:dyDescent="0.2">
      <c r="A1" s="59" t="s">
        <v>294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59"/>
      <c r="P1" s="59"/>
      <c r="Q1" s="59"/>
      <c r="R1" s="59"/>
      <c r="S1" s="59"/>
      <c r="T1" s="59"/>
      <c r="U1" s="59"/>
      <c r="V1" s="59"/>
      <c r="W1" s="59"/>
      <c r="X1" s="59"/>
      <c r="Y1" s="59"/>
      <c r="Z1" s="59"/>
      <c r="AA1" s="59"/>
      <c r="AB1" s="59"/>
      <c r="AC1" s="59"/>
      <c r="AD1" s="59"/>
      <c r="AE1" s="59"/>
      <c r="AF1" s="59"/>
      <c r="AG1" s="59"/>
      <c r="AH1" s="59"/>
      <c r="AI1" s="59"/>
      <c r="AJ1" s="59"/>
      <c r="AK1" s="59"/>
      <c r="AL1" s="286" t="s">
        <v>377</v>
      </c>
      <c r="AM1" s="59"/>
      <c r="AN1" s="59"/>
    </row>
    <row r="2" spans="1:40" s="65" customFormat="1" ht="13.5" thickBot="1" x14ac:dyDescent="0.25">
      <c r="A2" s="143" t="s">
        <v>476</v>
      </c>
      <c r="B2" s="188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  <c r="T2" s="145"/>
      <c r="U2" s="145"/>
      <c r="V2" s="145"/>
      <c r="W2" s="145"/>
      <c r="X2" s="145"/>
      <c r="Y2" s="145"/>
      <c r="Z2" s="145"/>
      <c r="AA2" s="145"/>
      <c r="AB2" s="145"/>
      <c r="AC2" s="145"/>
      <c r="AD2" s="145"/>
      <c r="AE2" s="145"/>
      <c r="AF2" s="145"/>
      <c r="AG2" s="145"/>
      <c r="AH2" s="145"/>
      <c r="AI2" s="145"/>
      <c r="AJ2" s="145"/>
      <c r="AK2" s="145"/>
      <c r="AL2" s="145"/>
      <c r="AM2" s="145"/>
      <c r="AN2" s="145"/>
    </row>
    <row r="3" spans="1:40" ht="27" customHeight="1" x14ac:dyDescent="0.2">
      <c r="A3" s="342"/>
      <c r="B3" s="342"/>
      <c r="C3" s="92"/>
      <c r="D3" s="92"/>
      <c r="E3" s="92"/>
      <c r="F3" s="345" t="s">
        <v>256</v>
      </c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</row>
    <row r="4" spans="1:40" s="72" customFormat="1" ht="15" customHeight="1" x14ac:dyDescent="0.2">
      <c r="A4" s="346" t="s">
        <v>151</v>
      </c>
      <c r="B4" s="346"/>
      <c r="C4" s="135"/>
      <c r="D4" s="135"/>
      <c r="E4" s="135"/>
      <c r="F4" s="347" t="s">
        <v>157</v>
      </c>
      <c r="G4" s="347"/>
      <c r="H4" s="347"/>
      <c r="I4" s="298"/>
      <c r="J4" s="347" t="s">
        <v>158</v>
      </c>
      <c r="K4" s="347"/>
      <c r="L4" s="347"/>
      <c r="M4" s="298"/>
      <c r="N4" s="347" t="s">
        <v>159</v>
      </c>
      <c r="O4" s="347"/>
      <c r="P4" s="347"/>
      <c r="Q4" s="298"/>
      <c r="R4" s="347" t="s">
        <v>160</v>
      </c>
      <c r="S4" s="347"/>
      <c r="T4" s="347"/>
      <c r="U4" s="173"/>
      <c r="V4" s="347" t="s">
        <v>161</v>
      </c>
      <c r="W4" s="347"/>
      <c r="X4" s="347"/>
      <c r="Y4" s="173"/>
      <c r="Z4" s="347" t="s">
        <v>162</v>
      </c>
      <c r="AA4" s="347"/>
      <c r="AB4" s="347"/>
      <c r="AC4" s="298"/>
      <c r="AD4" s="347" t="s">
        <v>163</v>
      </c>
      <c r="AE4" s="347"/>
      <c r="AF4" s="347"/>
      <c r="AG4" s="298"/>
      <c r="AH4" s="347" t="s">
        <v>164</v>
      </c>
      <c r="AI4" s="347"/>
      <c r="AJ4" s="347"/>
      <c r="AK4" s="173"/>
      <c r="AL4" s="347" t="s">
        <v>1</v>
      </c>
      <c r="AM4" s="347"/>
      <c r="AN4" s="347"/>
    </row>
    <row r="5" spans="1:40" s="72" customFormat="1" ht="13.5" customHeight="1" thickBot="1" x14ac:dyDescent="0.25">
      <c r="A5" s="341" t="s">
        <v>252</v>
      </c>
      <c r="B5" s="341"/>
      <c r="C5" s="141"/>
      <c r="D5" s="141"/>
      <c r="E5" s="141"/>
      <c r="F5" s="142" t="s">
        <v>1</v>
      </c>
      <c r="G5" s="349" t="s">
        <v>165</v>
      </c>
      <c r="H5" s="349"/>
      <c r="I5" s="297"/>
      <c r="J5" s="142" t="s">
        <v>1</v>
      </c>
      <c r="K5" s="349" t="s">
        <v>165</v>
      </c>
      <c r="L5" s="349"/>
      <c r="M5" s="297"/>
      <c r="N5" s="142" t="s">
        <v>1</v>
      </c>
      <c r="O5" s="348" t="s">
        <v>165</v>
      </c>
      <c r="P5" s="348"/>
      <c r="Q5" s="296"/>
      <c r="R5" s="61" t="s">
        <v>1</v>
      </c>
      <c r="S5" s="348" t="s">
        <v>165</v>
      </c>
      <c r="T5" s="348"/>
      <c r="U5" s="296"/>
      <c r="V5" s="61" t="s">
        <v>1</v>
      </c>
      <c r="W5" s="348" t="s">
        <v>165</v>
      </c>
      <c r="X5" s="348"/>
      <c r="Y5" s="296"/>
      <c r="Z5" s="61" t="s">
        <v>1</v>
      </c>
      <c r="AA5" s="348" t="s">
        <v>165</v>
      </c>
      <c r="AB5" s="348"/>
      <c r="AC5" s="296"/>
      <c r="AD5" s="61" t="s">
        <v>1</v>
      </c>
      <c r="AE5" s="348" t="s">
        <v>165</v>
      </c>
      <c r="AF5" s="348"/>
      <c r="AG5" s="296"/>
      <c r="AH5" s="61" t="s">
        <v>1</v>
      </c>
      <c r="AI5" s="348" t="s">
        <v>165</v>
      </c>
      <c r="AJ5" s="348"/>
      <c r="AK5" s="296"/>
      <c r="AL5" s="61" t="s">
        <v>1</v>
      </c>
      <c r="AM5" s="348" t="s">
        <v>165</v>
      </c>
      <c r="AN5" s="348"/>
    </row>
    <row r="6" spans="1:40" s="72" customFormat="1" ht="10.5" hidden="1" customHeight="1" x14ac:dyDescent="0.2">
      <c r="A6" s="86"/>
      <c r="B6" s="86"/>
      <c r="C6" s="86"/>
      <c r="D6" s="86"/>
      <c r="E6" s="86"/>
      <c r="F6" s="87"/>
      <c r="G6" s="88"/>
      <c r="H6" s="88"/>
      <c r="I6" s="88"/>
      <c r="J6" s="87"/>
      <c r="K6" s="88"/>
      <c r="L6" s="88"/>
      <c r="M6" s="88"/>
      <c r="N6" s="87"/>
      <c r="O6" s="88"/>
      <c r="P6" s="88"/>
      <c r="Q6" s="88"/>
      <c r="R6" s="87"/>
      <c r="S6" s="88"/>
      <c r="T6" s="88"/>
      <c r="U6" s="88"/>
      <c r="V6" s="87"/>
      <c r="W6" s="88"/>
      <c r="X6" s="88"/>
      <c r="Y6" s="88"/>
      <c r="Z6" s="87"/>
      <c r="AA6" s="88"/>
      <c r="AB6" s="88"/>
      <c r="AC6" s="88"/>
      <c r="AD6" s="87"/>
      <c r="AE6" s="88"/>
      <c r="AF6" s="88"/>
      <c r="AG6" s="88"/>
      <c r="AH6" s="87"/>
      <c r="AI6" s="88"/>
      <c r="AJ6" s="88"/>
      <c r="AK6" s="88"/>
      <c r="AL6" s="87"/>
      <c r="AM6" s="88"/>
      <c r="AN6" s="88"/>
    </row>
    <row r="7" spans="1:40" s="72" customFormat="1" ht="10.5" hidden="1" customHeight="1" x14ac:dyDescent="0.2">
      <c r="A7" s="86"/>
      <c r="B7" s="86"/>
      <c r="C7" s="86"/>
      <c r="D7" s="86"/>
      <c r="E7" s="86"/>
      <c r="F7" s="87"/>
      <c r="G7" s="88"/>
      <c r="H7" s="88"/>
      <c r="I7" s="88"/>
      <c r="J7" s="87"/>
      <c r="K7" s="88"/>
      <c r="L7" s="88"/>
      <c r="M7" s="88"/>
      <c r="N7" s="87"/>
      <c r="O7" s="88"/>
      <c r="P7" s="88"/>
      <c r="Q7" s="88"/>
      <c r="R7" s="87"/>
      <c r="S7" s="88"/>
      <c r="T7" s="88"/>
      <c r="U7" s="88"/>
      <c r="V7" s="87"/>
      <c r="W7" s="88"/>
      <c r="X7" s="88"/>
      <c r="Y7" s="88"/>
      <c r="Z7" s="87"/>
      <c r="AA7" s="88"/>
      <c r="AB7" s="88"/>
      <c r="AC7" s="88"/>
      <c r="AD7" s="87"/>
      <c r="AE7" s="88"/>
      <c r="AF7" s="88"/>
      <c r="AG7" s="88"/>
      <c r="AH7" s="87"/>
      <c r="AI7" s="88"/>
      <c r="AJ7" s="88"/>
      <c r="AK7" s="88"/>
      <c r="AL7" s="87"/>
      <c r="AM7" s="88"/>
      <c r="AN7" s="88"/>
    </row>
    <row r="8" spans="1:40" s="72" customFormat="1" ht="10.5" hidden="1" customHeight="1" x14ac:dyDescent="0.2">
      <c r="A8" s="86"/>
      <c r="B8" s="86"/>
      <c r="C8" s="86"/>
      <c r="D8" s="86"/>
      <c r="E8" s="86"/>
      <c r="F8" s="87"/>
      <c r="G8" s="88"/>
      <c r="H8" s="88"/>
      <c r="I8" s="88"/>
      <c r="J8" s="87"/>
      <c r="K8" s="88"/>
      <c r="L8" s="88"/>
      <c r="M8" s="88"/>
      <c r="N8" s="87"/>
      <c r="O8" s="88"/>
      <c r="P8" s="88"/>
      <c r="Q8" s="88"/>
      <c r="R8" s="87"/>
      <c r="S8" s="88"/>
      <c r="T8" s="88"/>
      <c r="U8" s="88"/>
      <c r="V8" s="87"/>
      <c r="W8" s="88"/>
      <c r="X8" s="88"/>
      <c r="Y8" s="88"/>
      <c r="Z8" s="87"/>
      <c r="AA8" s="88"/>
      <c r="AB8" s="88"/>
      <c r="AC8" s="88"/>
      <c r="AD8" s="87"/>
      <c r="AE8" s="88"/>
      <c r="AF8" s="88"/>
      <c r="AG8" s="88"/>
      <c r="AH8" s="87"/>
      <c r="AI8" s="88"/>
      <c r="AJ8" s="88"/>
      <c r="AK8" s="88"/>
      <c r="AL8" s="87"/>
      <c r="AM8" s="88"/>
      <c r="AN8" s="88"/>
    </row>
    <row r="9" spans="1:40" s="72" customFormat="1" ht="10.5" customHeight="1" x14ac:dyDescent="0.2">
      <c r="A9" s="338"/>
      <c r="B9" s="338"/>
      <c r="C9" s="135"/>
      <c r="D9" s="135"/>
      <c r="E9" s="135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</row>
    <row r="10" spans="1:40" s="72" customFormat="1" ht="10.5" hidden="1" customHeight="1" x14ac:dyDescent="0.2">
      <c r="A10" s="135"/>
      <c r="B10" s="135"/>
      <c r="C10" s="135"/>
      <c r="D10" s="135"/>
      <c r="E10" s="135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2"/>
      <c r="X10" s="62"/>
      <c r="Y10" s="62"/>
      <c r="Z10" s="62"/>
      <c r="AA10" s="62"/>
      <c r="AB10" s="62"/>
      <c r="AC10" s="62"/>
      <c r="AD10" s="62"/>
      <c r="AE10" s="62"/>
      <c r="AF10" s="62"/>
      <c r="AG10" s="62"/>
      <c r="AH10" s="62"/>
      <c r="AI10" s="62"/>
      <c r="AJ10" s="62"/>
      <c r="AK10" s="62"/>
      <c r="AL10" s="62"/>
      <c r="AM10" s="62"/>
      <c r="AN10" s="62"/>
    </row>
    <row r="11" spans="1:40" s="72" customFormat="1" ht="12" customHeight="1" x14ac:dyDescent="0.2">
      <c r="A11" s="338" t="s">
        <v>1</v>
      </c>
      <c r="B11" s="338"/>
      <c r="C11" s="201"/>
      <c r="D11" s="201"/>
      <c r="E11" s="201"/>
      <c r="F11" s="63">
        <v>82932.554000000004</v>
      </c>
      <c r="G11" s="62" t="s">
        <v>46</v>
      </c>
      <c r="H11" s="63">
        <v>26656.397000000001</v>
      </c>
      <c r="I11" s="62" t="s">
        <v>96</v>
      </c>
      <c r="J11" s="63">
        <v>137356.046</v>
      </c>
      <c r="K11" s="252" t="s">
        <v>46</v>
      </c>
      <c r="L11" s="63">
        <v>27708.367999999999</v>
      </c>
      <c r="M11" s="62" t="s">
        <v>96</v>
      </c>
      <c r="N11" s="63">
        <v>83755.725000000006</v>
      </c>
      <c r="O11" s="252" t="s">
        <v>46</v>
      </c>
      <c r="P11" s="63">
        <v>16652.129000000001</v>
      </c>
      <c r="Q11" s="62" t="s">
        <v>96</v>
      </c>
      <c r="R11" s="63">
        <v>120539.102</v>
      </c>
      <c r="S11" s="252" t="s">
        <v>46</v>
      </c>
      <c r="T11" s="63">
        <v>19814.638999999999</v>
      </c>
      <c r="U11" s="62" t="s">
        <v>96</v>
      </c>
      <c r="V11" s="63">
        <v>257512.389</v>
      </c>
      <c r="W11" s="252" t="s">
        <v>46</v>
      </c>
      <c r="X11" s="63">
        <v>41110.510999999999</v>
      </c>
      <c r="Y11" s="62" t="s">
        <v>96</v>
      </c>
      <c r="Z11" s="63">
        <v>81182.611999999994</v>
      </c>
      <c r="AA11" s="252" t="s">
        <v>46</v>
      </c>
      <c r="AB11" s="63">
        <v>16876.669999999998</v>
      </c>
      <c r="AC11" s="62" t="s">
        <v>96</v>
      </c>
      <c r="AD11" s="63">
        <v>26931.344000000001</v>
      </c>
      <c r="AE11" s="252" t="s">
        <v>46</v>
      </c>
      <c r="AF11" s="63">
        <v>8664.375</v>
      </c>
      <c r="AG11" s="62" t="s">
        <v>96</v>
      </c>
      <c r="AH11" s="63">
        <v>46353.77</v>
      </c>
      <c r="AI11" s="252" t="s">
        <v>46</v>
      </c>
      <c r="AJ11" s="63">
        <v>13023.437</v>
      </c>
      <c r="AK11" s="62" t="s">
        <v>96</v>
      </c>
      <c r="AL11" s="63">
        <v>836563.54</v>
      </c>
      <c r="AM11" s="252" t="s">
        <v>46</v>
      </c>
      <c r="AN11" s="63">
        <v>61117.258000000002</v>
      </c>
    </row>
    <row r="12" spans="1:40" s="72" customFormat="1" ht="12" customHeight="1" x14ac:dyDescent="0.2">
      <c r="A12" s="198"/>
      <c r="G12" s="62"/>
      <c r="H12" s="62"/>
      <c r="I12" s="62"/>
      <c r="J12" s="62"/>
      <c r="K12" s="252"/>
      <c r="L12" s="62"/>
      <c r="M12" s="62"/>
      <c r="N12" s="62"/>
      <c r="O12" s="252"/>
      <c r="P12" s="62"/>
      <c r="Q12" s="62"/>
      <c r="R12" s="62"/>
      <c r="S12" s="252"/>
      <c r="T12" s="62"/>
      <c r="U12" s="62"/>
      <c r="W12" s="252"/>
      <c r="X12" s="62"/>
      <c r="Y12" s="62"/>
      <c r="Z12" s="62"/>
      <c r="AA12" s="252"/>
      <c r="AB12" s="62"/>
      <c r="AC12" s="62"/>
      <c r="AD12" s="62"/>
      <c r="AE12" s="252"/>
      <c r="AF12" s="62"/>
      <c r="AG12" s="62"/>
      <c r="AH12" s="62"/>
      <c r="AI12" s="252"/>
      <c r="AJ12" s="62"/>
      <c r="AK12" s="62"/>
      <c r="AL12" s="62"/>
      <c r="AM12" s="252"/>
      <c r="AN12" s="62"/>
    </row>
    <row r="13" spans="1:40" s="72" customFormat="1" ht="12" customHeight="1" x14ac:dyDescent="0.2">
      <c r="A13" s="336" t="s">
        <v>166</v>
      </c>
      <c r="B13" s="336"/>
      <c r="C13" s="199"/>
      <c r="D13" s="199"/>
      <c r="E13" s="199"/>
      <c r="G13" s="171"/>
      <c r="K13" s="253"/>
      <c r="O13" s="253"/>
      <c r="S13" s="253"/>
      <c r="U13" s="66"/>
      <c r="W13" s="253"/>
      <c r="AA13" s="253"/>
      <c r="AE13" s="253"/>
      <c r="AI13" s="253"/>
      <c r="AK13" s="66"/>
      <c r="AM13" s="253"/>
    </row>
    <row r="14" spans="1:40" s="72" customFormat="1" ht="12" customHeight="1" x14ac:dyDescent="0.2">
      <c r="A14" s="340" t="s">
        <v>1</v>
      </c>
      <c r="B14" s="340"/>
      <c r="C14" s="198"/>
      <c r="D14" s="198"/>
      <c r="E14" s="198"/>
      <c r="F14" s="63">
        <v>57414.459000000003</v>
      </c>
      <c r="G14" s="62" t="s">
        <v>46</v>
      </c>
      <c r="H14" s="63">
        <v>20845.564999999999</v>
      </c>
      <c r="I14" s="172" t="s">
        <v>96</v>
      </c>
      <c r="J14" s="63">
        <v>87208.013999999996</v>
      </c>
      <c r="K14" s="252" t="s">
        <v>46</v>
      </c>
      <c r="L14" s="63">
        <v>20068.671999999999</v>
      </c>
      <c r="M14" s="172" t="s">
        <v>96</v>
      </c>
      <c r="N14" s="63">
        <v>56749.396999999997</v>
      </c>
      <c r="O14" s="252" t="s">
        <v>46</v>
      </c>
      <c r="P14" s="63">
        <v>13373.888000000001</v>
      </c>
      <c r="Q14" s="172" t="s">
        <v>96</v>
      </c>
      <c r="R14" s="63">
        <v>76700.922999999995</v>
      </c>
      <c r="S14" s="252" t="s">
        <v>46</v>
      </c>
      <c r="T14" s="63">
        <v>14558.583000000001</v>
      </c>
      <c r="U14" s="66" t="s">
        <v>96</v>
      </c>
      <c r="V14" s="63">
        <v>175700.522</v>
      </c>
      <c r="W14" s="252" t="s">
        <v>46</v>
      </c>
      <c r="X14" s="63">
        <v>31588.705999999998</v>
      </c>
      <c r="Y14" s="172" t="s">
        <v>96</v>
      </c>
      <c r="Z14" s="63">
        <v>46458.809000000001</v>
      </c>
      <c r="AA14" s="252" t="s">
        <v>46</v>
      </c>
      <c r="AB14" s="63">
        <v>10635.178</v>
      </c>
      <c r="AC14" s="172" t="s">
        <v>96</v>
      </c>
      <c r="AD14" s="63">
        <v>18620.565999999999</v>
      </c>
      <c r="AE14" s="252" t="s">
        <v>46</v>
      </c>
      <c r="AF14" s="63">
        <v>7384.43</v>
      </c>
      <c r="AG14" s="172" t="s">
        <v>96</v>
      </c>
      <c r="AH14" s="63">
        <v>30157.309000000001</v>
      </c>
      <c r="AI14" s="252" t="s">
        <v>46</v>
      </c>
      <c r="AJ14" s="63">
        <v>9015.2810000000009</v>
      </c>
      <c r="AK14" s="66" t="s">
        <v>96</v>
      </c>
      <c r="AL14" s="63">
        <v>549009.99899999995</v>
      </c>
      <c r="AM14" s="252" t="s">
        <v>46</v>
      </c>
      <c r="AN14" s="63">
        <v>46807.595999999998</v>
      </c>
    </row>
    <row r="15" spans="1:40" s="72" customFormat="1" ht="12" customHeight="1" x14ac:dyDescent="0.2">
      <c r="A15" s="69"/>
      <c r="B15" s="70" t="s">
        <v>167</v>
      </c>
      <c r="C15" s="70"/>
      <c r="D15" s="70"/>
      <c r="E15" s="70"/>
      <c r="F15" s="66"/>
      <c r="G15" s="62"/>
      <c r="H15" s="66"/>
      <c r="I15" s="66"/>
      <c r="J15" s="66"/>
      <c r="K15" s="256"/>
      <c r="L15" s="66"/>
      <c r="M15" s="66"/>
      <c r="N15" s="66"/>
      <c r="O15" s="256"/>
      <c r="P15" s="66"/>
      <c r="Q15" s="66"/>
      <c r="R15" s="66"/>
      <c r="S15" s="256"/>
      <c r="T15" s="66"/>
      <c r="U15" s="71"/>
      <c r="V15" s="66"/>
      <c r="W15" s="256"/>
      <c r="X15" s="66"/>
      <c r="Y15" s="66"/>
      <c r="Z15" s="66"/>
      <c r="AA15" s="256"/>
      <c r="AB15" s="66"/>
      <c r="AC15" s="66"/>
      <c r="AD15" s="66"/>
      <c r="AE15" s="256"/>
      <c r="AF15" s="66"/>
      <c r="AG15" s="66"/>
      <c r="AH15" s="66"/>
      <c r="AI15" s="256"/>
      <c r="AJ15" s="66"/>
      <c r="AK15" s="71"/>
      <c r="AL15" s="66"/>
      <c r="AM15" s="256"/>
      <c r="AN15" s="66"/>
    </row>
    <row r="16" spans="1:40" s="72" customFormat="1" ht="12" customHeight="1" x14ac:dyDescent="0.2">
      <c r="B16" s="70" t="s">
        <v>4</v>
      </c>
      <c r="C16" s="70"/>
      <c r="D16" s="70"/>
      <c r="E16" s="70"/>
      <c r="F16" s="73">
        <v>6175.2969999999996</v>
      </c>
      <c r="G16" s="62" t="s">
        <v>46</v>
      </c>
      <c r="H16" s="73">
        <v>6129.9219999999996</v>
      </c>
      <c r="I16" s="72" t="s">
        <v>96</v>
      </c>
      <c r="J16" s="73">
        <v>5642.0510000000004</v>
      </c>
      <c r="K16" s="252" t="s">
        <v>46</v>
      </c>
      <c r="L16" s="73">
        <v>2700.07</v>
      </c>
      <c r="M16" s="72" t="s">
        <v>96</v>
      </c>
      <c r="N16" s="73">
        <v>5678.5990000000002</v>
      </c>
      <c r="O16" s="252" t="s">
        <v>46</v>
      </c>
      <c r="P16" s="73">
        <v>2379.0970000000002</v>
      </c>
      <c r="Q16" s="72" t="s">
        <v>96</v>
      </c>
      <c r="R16" s="73">
        <v>9910.9609999999993</v>
      </c>
      <c r="S16" s="252" t="s">
        <v>46</v>
      </c>
      <c r="T16" s="73">
        <v>3691.172</v>
      </c>
      <c r="U16" s="71" t="s">
        <v>96</v>
      </c>
      <c r="V16" s="73">
        <v>19658.095000000001</v>
      </c>
      <c r="W16" s="252" t="s">
        <v>46</v>
      </c>
      <c r="X16" s="73">
        <v>5040.7910000000002</v>
      </c>
      <c r="Y16" s="72" t="s">
        <v>96</v>
      </c>
      <c r="Z16" s="73">
        <v>3794.174</v>
      </c>
      <c r="AA16" s="252" t="s">
        <v>46</v>
      </c>
      <c r="AB16" s="73">
        <v>1578.998</v>
      </c>
      <c r="AC16" s="72" t="s">
        <v>96</v>
      </c>
      <c r="AD16" s="73">
        <v>428.13600000000002</v>
      </c>
      <c r="AE16" s="252" t="s">
        <v>46</v>
      </c>
      <c r="AF16" s="73">
        <v>227.81200000000001</v>
      </c>
      <c r="AG16" s="72" t="s">
        <v>96</v>
      </c>
      <c r="AH16" s="73">
        <v>407.47500000000002</v>
      </c>
      <c r="AI16" s="252" t="s">
        <v>46</v>
      </c>
      <c r="AJ16" s="73">
        <v>305.48200000000003</v>
      </c>
      <c r="AK16" s="71" t="s">
        <v>96</v>
      </c>
      <c r="AL16" s="73">
        <v>51694.786999999997</v>
      </c>
      <c r="AM16" s="252" t="s">
        <v>46</v>
      </c>
      <c r="AN16" s="73">
        <v>9542.9539999999997</v>
      </c>
    </row>
    <row r="17" spans="1:40" s="72" customFormat="1" ht="12" customHeight="1" x14ac:dyDescent="0.2">
      <c r="B17" s="70" t="s">
        <v>3</v>
      </c>
      <c r="C17" s="70"/>
      <c r="D17" s="70"/>
      <c r="E17" s="70"/>
      <c r="F17" s="73">
        <v>7117.0590000000002</v>
      </c>
      <c r="G17" s="62" t="s">
        <v>46</v>
      </c>
      <c r="H17" s="73">
        <v>4938.2380000000003</v>
      </c>
      <c r="I17" s="72" t="s">
        <v>96</v>
      </c>
      <c r="J17" s="73">
        <v>8595.82</v>
      </c>
      <c r="K17" s="252" t="s">
        <v>46</v>
      </c>
      <c r="L17" s="73">
        <v>6578.96</v>
      </c>
      <c r="M17" s="72" t="s">
        <v>96</v>
      </c>
      <c r="N17" s="73">
        <v>6033.7089999999998</v>
      </c>
      <c r="O17" s="252" t="s">
        <v>46</v>
      </c>
      <c r="P17" s="73">
        <v>2999.4140000000002</v>
      </c>
      <c r="Q17" s="72" t="s">
        <v>96</v>
      </c>
      <c r="R17" s="73">
        <v>6961.3459999999995</v>
      </c>
      <c r="S17" s="252" t="s">
        <v>46</v>
      </c>
      <c r="T17" s="73">
        <v>2984.4839999999999</v>
      </c>
      <c r="U17" s="71" t="s">
        <v>96</v>
      </c>
      <c r="V17" s="73">
        <v>15913.61</v>
      </c>
      <c r="W17" s="252" t="s">
        <v>46</v>
      </c>
      <c r="X17" s="73">
        <v>3905.973</v>
      </c>
      <c r="Y17" s="72" t="s">
        <v>96</v>
      </c>
      <c r="Z17" s="73">
        <v>3768.0630000000001</v>
      </c>
      <c r="AA17" s="252" t="s">
        <v>46</v>
      </c>
      <c r="AB17" s="73">
        <v>1575.1289999999999</v>
      </c>
      <c r="AC17" s="72" t="s">
        <v>96</v>
      </c>
      <c r="AD17" s="73">
        <v>958.81899999999996</v>
      </c>
      <c r="AE17" s="252" t="s">
        <v>46</v>
      </c>
      <c r="AF17" s="73">
        <v>481.96300000000002</v>
      </c>
      <c r="AG17" s="72" t="s">
        <v>96</v>
      </c>
      <c r="AH17" s="73">
        <v>2704.3739999999998</v>
      </c>
      <c r="AI17" s="252" t="s">
        <v>46</v>
      </c>
      <c r="AJ17" s="73">
        <v>879.01599999999996</v>
      </c>
      <c r="AK17" s="71" t="s">
        <v>96</v>
      </c>
      <c r="AL17" s="73">
        <v>52052.798999999999</v>
      </c>
      <c r="AM17" s="252" t="s">
        <v>46</v>
      </c>
      <c r="AN17" s="73">
        <v>10116.009</v>
      </c>
    </row>
    <row r="18" spans="1:40" s="72" customFormat="1" ht="12" customHeight="1" x14ac:dyDescent="0.2">
      <c r="B18" s="70" t="s">
        <v>5</v>
      </c>
      <c r="C18" s="70"/>
      <c r="D18" s="70"/>
      <c r="E18" s="70"/>
      <c r="F18" s="73">
        <v>9506.7860000000001</v>
      </c>
      <c r="G18" s="62" t="s">
        <v>46</v>
      </c>
      <c r="H18" s="73">
        <v>5532.7280000000001</v>
      </c>
      <c r="I18" s="72" t="s">
        <v>96</v>
      </c>
      <c r="J18" s="73">
        <v>15258.617</v>
      </c>
      <c r="K18" s="252" t="s">
        <v>46</v>
      </c>
      <c r="L18" s="73">
        <v>3981.7080000000001</v>
      </c>
      <c r="M18" s="72" t="s">
        <v>96</v>
      </c>
      <c r="N18" s="73">
        <v>9343.4120000000003</v>
      </c>
      <c r="O18" s="252" t="s">
        <v>46</v>
      </c>
      <c r="P18" s="73">
        <v>2722.152</v>
      </c>
      <c r="Q18" s="72" t="s">
        <v>96</v>
      </c>
      <c r="R18" s="73">
        <v>18740.276999999998</v>
      </c>
      <c r="S18" s="252" t="s">
        <v>46</v>
      </c>
      <c r="T18" s="73">
        <v>5424.2250000000004</v>
      </c>
      <c r="U18" s="71" t="s">
        <v>96</v>
      </c>
      <c r="V18" s="73">
        <v>18360.830999999998</v>
      </c>
      <c r="W18" s="252" t="s">
        <v>46</v>
      </c>
      <c r="X18" s="73">
        <v>4236.9059999999999</v>
      </c>
      <c r="Y18" s="72" t="s">
        <v>96</v>
      </c>
      <c r="Z18" s="73">
        <v>11829.984</v>
      </c>
      <c r="AA18" s="252" t="s">
        <v>46</v>
      </c>
      <c r="AB18" s="73">
        <v>3458.5819999999999</v>
      </c>
      <c r="AC18" s="72" t="s">
        <v>96</v>
      </c>
      <c r="AD18" s="73">
        <v>7370.8209999999999</v>
      </c>
      <c r="AE18" s="252" t="s">
        <v>46</v>
      </c>
      <c r="AF18" s="73">
        <v>4627.1869999999999</v>
      </c>
      <c r="AG18" s="72" t="s">
        <v>96</v>
      </c>
      <c r="AH18" s="73">
        <v>10264.403</v>
      </c>
      <c r="AI18" s="252" t="s">
        <v>46</v>
      </c>
      <c r="AJ18" s="73">
        <v>3981.2240000000002</v>
      </c>
      <c r="AK18" s="71" t="s">
        <v>96</v>
      </c>
      <c r="AL18" s="73">
        <v>100675.13</v>
      </c>
      <c r="AM18" s="252" t="s">
        <v>46</v>
      </c>
      <c r="AN18" s="73">
        <v>11538.701999999999</v>
      </c>
    </row>
    <row r="19" spans="1:40" s="89" customFormat="1" ht="11.25" x14ac:dyDescent="0.2">
      <c r="B19" s="90" t="s">
        <v>6</v>
      </c>
      <c r="C19" s="90"/>
      <c r="D19" s="90"/>
      <c r="E19" s="90"/>
      <c r="F19" s="242">
        <v>17993.416000000001</v>
      </c>
      <c r="G19" s="62" t="s">
        <v>46</v>
      </c>
      <c r="H19" s="73">
        <v>12394.597</v>
      </c>
      <c r="I19" s="72" t="s">
        <v>96</v>
      </c>
      <c r="J19" s="73">
        <v>20516.602999999999</v>
      </c>
      <c r="K19" s="252" t="s">
        <v>46</v>
      </c>
      <c r="L19" s="73">
        <v>7701.0259999999998</v>
      </c>
      <c r="M19" s="72" t="s">
        <v>96</v>
      </c>
      <c r="N19" s="73">
        <v>11809.763000000001</v>
      </c>
      <c r="O19" s="252" t="s">
        <v>46</v>
      </c>
      <c r="P19" s="73">
        <v>6141.8620000000001</v>
      </c>
      <c r="Q19" s="72" t="s">
        <v>96</v>
      </c>
      <c r="R19" s="73">
        <v>9302.6309999999994</v>
      </c>
      <c r="S19" s="252" t="s">
        <v>46</v>
      </c>
      <c r="T19" s="73">
        <v>2834.7669999999998</v>
      </c>
      <c r="U19" s="71" t="s">
        <v>96</v>
      </c>
      <c r="V19" s="73">
        <v>62710.690999999999</v>
      </c>
      <c r="W19" s="252" t="s">
        <v>46</v>
      </c>
      <c r="X19" s="73">
        <v>26629.244999999999</v>
      </c>
      <c r="Y19" s="72" t="s">
        <v>96</v>
      </c>
      <c r="Z19" s="73">
        <v>3883.3270000000002</v>
      </c>
      <c r="AA19" s="252" t="s">
        <v>46</v>
      </c>
      <c r="AB19" s="73">
        <v>1655.3119999999999</v>
      </c>
      <c r="AC19" s="72" t="s">
        <v>96</v>
      </c>
      <c r="AD19" s="73">
        <v>3840.0630000000001</v>
      </c>
      <c r="AE19" s="252" t="s">
        <v>46</v>
      </c>
      <c r="AF19" s="73">
        <v>2023.0940000000001</v>
      </c>
      <c r="AG19" s="72" t="s">
        <v>96</v>
      </c>
      <c r="AH19" s="73">
        <v>6281.6779999999999</v>
      </c>
      <c r="AI19" s="252" t="s">
        <v>46</v>
      </c>
      <c r="AJ19" s="73">
        <v>2684.1550000000002</v>
      </c>
      <c r="AK19" s="71" t="s">
        <v>96</v>
      </c>
      <c r="AL19" s="73">
        <v>136338.17199999999</v>
      </c>
      <c r="AM19" s="252" t="s">
        <v>46</v>
      </c>
      <c r="AN19" s="242">
        <v>31006.647000000001</v>
      </c>
    </row>
    <row r="20" spans="1:40" s="89" customFormat="1" ht="12.75" customHeight="1" x14ac:dyDescent="0.2">
      <c r="B20" s="91" t="s">
        <v>380</v>
      </c>
      <c r="C20" s="90"/>
      <c r="D20" s="90"/>
      <c r="E20" s="90"/>
      <c r="F20" s="237">
        <v>1746.5889999999999</v>
      </c>
      <c r="G20" s="252" t="s">
        <v>46</v>
      </c>
      <c r="H20" s="235">
        <v>1312.7380000000001</v>
      </c>
      <c r="I20" s="185" t="s">
        <v>96</v>
      </c>
      <c r="J20" s="235">
        <v>5246.42</v>
      </c>
      <c r="K20" s="252" t="s">
        <v>46</v>
      </c>
      <c r="L20" s="235">
        <v>1617.99</v>
      </c>
      <c r="M20" s="185" t="s">
        <v>96</v>
      </c>
      <c r="N20" s="235">
        <v>3131.9450000000002</v>
      </c>
      <c r="O20" s="252" t="s">
        <v>46</v>
      </c>
      <c r="P20" s="235">
        <v>1258.8979999999999</v>
      </c>
      <c r="Q20" s="185" t="s">
        <v>96</v>
      </c>
      <c r="R20" s="235">
        <v>6036.1909999999998</v>
      </c>
      <c r="S20" s="252" t="s">
        <v>46</v>
      </c>
      <c r="T20" s="235">
        <v>1848.2249999999999</v>
      </c>
      <c r="U20" s="236" t="s">
        <v>96</v>
      </c>
      <c r="V20" s="235">
        <v>3981.5859999999998</v>
      </c>
      <c r="W20" s="252" t="s">
        <v>46</v>
      </c>
      <c r="X20" s="235">
        <v>2020.6679999999999</v>
      </c>
      <c r="Y20" s="185" t="s">
        <v>96</v>
      </c>
      <c r="Z20" s="235">
        <v>6581.4229999999998</v>
      </c>
      <c r="AA20" s="252" t="s">
        <v>46</v>
      </c>
      <c r="AB20" s="235">
        <v>2063.3270000000002</v>
      </c>
      <c r="AC20" s="185" t="s">
        <v>96</v>
      </c>
      <c r="AD20" s="235">
        <v>1040.8440000000001</v>
      </c>
      <c r="AE20" s="252" t="s">
        <v>46</v>
      </c>
      <c r="AF20" s="235">
        <v>491.23599999999999</v>
      </c>
      <c r="AG20" s="185" t="s">
        <v>96</v>
      </c>
      <c r="AH20" s="235">
        <v>1079.011</v>
      </c>
      <c r="AI20" s="252" t="s">
        <v>46</v>
      </c>
      <c r="AJ20" s="235">
        <v>599.91800000000001</v>
      </c>
      <c r="AK20" s="236" t="s">
        <v>96</v>
      </c>
      <c r="AL20" s="235">
        <v>28844.01</v>
      </c>
      <c r="AM20" s="252" t="s">
        <v>46</v>
      </c>
      <c r="AN20" s="237">
        <v>4074.3330000000001</v>
      </c>
    </row>
    <row r="21" spans="1:40" s="89" customFormat="1" ht="12.75" customHeight="1" x14ac:dyDescent="0.2">
      <c r="B21" s="91" t="s">
        <v>8</v>
      </c>
      <c r="C21" s="90"/>
      <c r="D21" s="90"/>
      <c r="E21" s="90"/>
      <c r="F21" s="237">
        <v>7042.8559999999998</v>
      </c>
      <c r="G21" s="252" t="s">
        <v>46</v>
      </c>
      <c r="H21" s="235">
        <v>4576.6809999999996</v>
      </c>
      <c r="I21" s="185" t="s">
        <v>96</v>
      </c>
      <c r="J21" s="235">
        <v>14530.218999999999</v>
      </c>
      <c r="K21" s="252" t="s">
        <v>46</v>
      </c>
      <c r="L21" s="235">
        <v>12072.976000000001</v>
      </c>
      <c r="M21" s="185" t="s">
        <v>96</v>
      </c>
      <c r="N21" s="235">
        <v>8793.3330000000005</v>
      </c>
      <c r="O21" s="252" t="s">
        <v>46</v>
      </c>
      <c r="P21" s="235">
        <v>4828.6329999999998</v>
      </c>
      <c r="Q21" s="185" t="s">
        <v>96</v>
      </c>
      <c r="R21" s="235">
        <v>9165.9220000000005</v>
      </c>
      <c r="S21" s="252" t="s">
        <v>46</v>
      </c>
      <c r="T21" s="235">
        <v>3000.6619999999998</v>
      </c>
      <c r="U21" s="236" t="s">
        <v>96</v>
      </c>
      <c r="V21" s="235">
        <v>14178.919</v>
      </c>
      <c r="W21" s="252" t="s">
        <v>46</v>
      </c>
      <c r="X21" s="235">
        <v>3656.7640000000001</v>
      </c>
      <c r="Y21" s="185" t="s">
        <v>96</v>
      </c>
      <c r="Z21" s="235">
        <v>6356.7579999999998</v>
      </c>
      <c r="AA21" s="252" t="s">
        <v>46</v>
      </c>
      <c r="AB21" s="235">
        <v>2151.2179999999998</v>
      </c>
      <c r="AC21" s="185" t="s">
        <v>96</v>
      </c>
      <c r="AD21" s="235">
        <v>1845.8019999999999</v>
      </c>
      <c r="AE21" s="252" t="s">
        <v>46</v>
      </c>
      <c r="AF21" s="235">
        <v>1381.223</v>
      </c>
      <c r="AG21" s="185" t="s">
        <v>96</v>
      </c>
      <c r="AH21" s="235">
        <v>900.48699999999997</v>
      </c>
      <c r="AI21" s="252" t="s">
        <v>46</v>
      </c>
      <c r="AJ21" s="235">
        <v>497.76400000000001</v>
      </c>
      <c r="AK21" s="236" t="s">
        <v>96</v>
      </c>
      <c r="AL21" s="235">
        <v>62814.298000000003</v>
      </c>
      <c r="AM21" s="252" t="s">
        <v>46</v>
      </c>
      <c r="AN21" s="237">
        <v>14643.874</v>
      </c>
    </row>
    <row r="22" spans="1:40" s="89" customFormat="1" ht="12.75" customHeight="1" x14ac:dyDescent="0.2">
      <c r="B22" s="91" t="s">
        <v>382</v>
      </c>
      <c r="C22" s="90"/>
      <c r="D22" s="90"/>
      <c r="E22" s="90"/>
      <c r="F22" s="237">
        <v>4404.4120000000003</v>
      </c>
      <c r="G22" s="252" t="s">
        <v>46</v>
      </c>
      <c r="H22" s="235">
        <v>2732.319</v>
      </c>
      <c r="I22" s="185" t="s">
        <v>96</v>
      </c>
      <c r="J22" s="235">
        <v>6628.232</v>
      </c>
      <c r="K22" s="252" t="s">
        <v>46</v>
      </c>
      <c r="L22" s="235">
        <v>2281.6149999999998</v>
      </c>
      <c r="M22" s="185" t="s">
        <v>96</v>
      </c>
      <c r="N22" s="235">
        <v>4900.5309999999999</v>
      </c>
      <c r="O22" s="252" t="s">
        <v>46</v>
      </c>
      <c r="P22" s="235">
        <v>1341.575</v>
      </c>
      <c r="Q22" s="185" t="s">
        <v>96</v>
      </c>
      <c r="R22" s="235">
        <v>7647.6220000000003</v>
      </c>
      <c r="S22" s="252" t="s">
        <v>46</v>
      </c>
      <c r="T22" s="235">
        <v>2240.1909999999998</v>
      </c>
      <c r="U22" s="236" t="s">
        <v>96</v>
      </c>
      <c r="V22" s="235">
        <v>30560.027999999998</v>
      </c>
      <c r="W22" s="252" t="s">
        <v>46</v>
      </c>
      <c r="X22" s="235">
        <v>5350.2439999999997</v>
      </c>
      <c r="Y22" s="185" t="s">
        <v>96</v>
      </c>
      <c r="Z22" s="235">
        <v>3985.386</v>
      </c>
      <c r="AA22" s="252" t="s">
        <v>46</v>
      </c>
      <c r="AB22" s="235">
        <v>1534.8969999999999</v>
      </c>
      <c r="AC22" s="185" t="s">
        <v>96</v>
      </c>
      <c r="AD22" s="235">
        <v>1439.971</v>
      </c>
      <c r="AE22" s="252" t="s">
        <v>46</v>
      </c>
      <c r="AF22" s="235">
        <v>871.21199999999999</v>
      </c>
      <c r="AG22" s="185" t="s">
        <v>96</v>
      </c>
      <c r="AH22" s="235">
        <v>7794.12</v>
      </c>
      <c r="AI22" s="252" t="s">
        <v>46</v>
      </c>
      <c r="AJ22" s="235">
        <v>3756.7719999999999</v>
      </c>
      <c r="AK22" s="236" t="s">
        <v>96</v>
      </c>
      <c r="AL22" s="235">
        <v>67360.301999999996</v>
      </c>
      <c r="AM22" s="252" t="s">
        <v>46</v>
      </c>
      <c r="AN22" s="237">
        <v>7888.0870000000004</v>
      </c>
    </row>
    <row r="23" spans="1:40" s="72" customFormat="1" ht="22.5" customHeight="1" x14ac:dyDescent="0.2">
      <c r="B23" s="70" t="s">
        <v>384</v>
      </c>
      <c r="C23" s="70"/>
      <c r="D23" s="70"/>
      <c r="E23" s="70"/>
      <c r="F23" s="237">
        <v>3428.0450000000001</v>
      </c>
      <c r="G23" s="267" t="s">
        <v>46</v>
      </c>
      <c r="H23" s="237">
        <v>1398.9190000000001</v>
      </c>
      <c r="I23" s="268" t="s">
        <v>96</v>
      </c>
      <c r="J23" s="237">
        <v>10790.052</v>
      </c>
      <c r="K23" s="267" t="s">
        <v>46</v>
      </c>
      <c r="L23" s="237">
        <v>3046.3130000000001</v>
      </c>
      <c r="M23" s="268" t="s">
        <v>96</v>
      </c>
      <c r="N23" s="237">
        <v>7058.1040000000003</v>
      </c>
      <c r="O23" s="267" t="s">
        <v>46</v>
      </c>
      <c r="P23" s="237">
        <v>1900.8610000000001</v>
      </c>
      <c r="Q23" s="268" t="s">
        <v>96</v>
      </c>
      <c r="R23" s="237">
        <v>8935.9740000000002</v>
      </c>
      <c r="S23" s="267" t="s">
        <v>46</v>
      </c>
      <c r="T23" s="237">
        <v>2324.2919999999999</v>
      </c>
      <c r="U23" s="237" t="s">
        <v>96</v>
      </c>
      <c r="V23" s="237">
        <v>10336.761</v>
      </c>
      <c r="W23" s="267" t="s">
        <v>46</v>
      </c>
      <c r="X23" s="237">
        <v>2767.1089999999999</v>
      </c>
      <c r="Y23" s="268" t="s">
        <v>96</v>
      </c>
      <c r="Z23" s="237">
        <v>6259.6940000000004</v>
      </c>
      <c r="AA23" s="267" t="s">
        <v>46</v>
      </c>
      <c r="AB23" s="237">
        <v>1741.492</v>
      </c>
      <c r="AC23" s="268" t="s">
        <v>96</v>
      </c>
      <c r="AD23" s="237">
        <v>1696.11</v>
      </c>
      <c r="AE23" s="267" t="s">
        <v>46</v>
      </c>
      <c r="AF23" s="237">
        <v>846.43100000000004</v>
      </c>
      <c r="AG23" s="268" t="s">
        <v>96</v>
      </c>
      <c r="AH23" s="237">
        <v>725.76099999999997</v>
      </c>
      <c r="AI23" s="267" t="s">
        <v>46</v>
      </c>
      <c r="AJ23" s="237">
        <v>377.24</v>
      </c>
      <c r="AK23" s="237" t="s">
        <v>96</v>
      </c>
      <c r="AL23" s="237">
        <v>49230.500999999997</v>
      </c>
      <c r="AM23" s="267" t="s">
        <v>46</v>
      </c>
      <c r="AN23" s="237">
        <v>5441.7759999999998</v>
      </c>
    </row>
    <row r="24" spans="1:40" s="72" customFormat="1" ht="5.25" customHeight="1" x14ac:dyDescent="0.2">
      <c r="A24" s="74"/>
      <c r="B24" s="74"/>
      <c r="C24" s="74"/>
      <c r="D24" s="74"/>
      <c r="E24" s="74"/>
      <c r="F24" s="74"/>
      <c r="G24" s="257"/>
      <c r="H24" s="74"/>
      <c r="I24" s="74"/>
      <c r="J24" s="74"/>
      <c r="K24" s="257"/>
      <c r="L24" s="74"/>
      <c r="M24" s="74"/>
      <c r="N24" s="74"/>
      <c r="O24" s="257"/>
      <c r="P24" s="74"/>
      <c r="Q24" s="74"/>
      <c r="R24" s="74"/>
      <c r="S24" s="257"/>
      <c r="T24" s="74"/>
      <c r="U24" s="74"/>
      <c r="V24" s="74"/>
      <c r="W24" s="257"/>
      <c r="X24" s="74"/>
      <c r="Y24" s="74"/>
      <c r="Z24" s="74"/>
      <c r="AA24" s="257"/>
      <c r="AB24" s="74"/>
      <c r="AC24" s="74"/>
      <c r="AD24" s="74"/>
      <c r="AE24" s="257"/>
      <c r="AF24" s="74"/>
      <c r="AG24" s="74"/>
      <c r="AH24" s="74"/>
      <c r="AI24" s="257"/>
      <c r="AJ24" s="74"/>
      <c r="AK24" s="74"/>
      <c r="AL24" s="74"/>
      <c r="AM24" s="257"/>
      <c r="AN24" s="74"/>
    </row>
    <row r="25" spans="1:40" s="72" customFormat="1" ht="12" customHeight="1" x14ac:dyDescent="0.2">
      <c r="A25" s="75"/>
      <c r="B25" s="75"/>
      <c r="C25" s="75"/>
      <c r="D25" s="75"/>
      <c r="E25" s="75"/>
      <c r="F25" s="76"/>
      <c r="G25" s="258"/>
      <c r="H25" s="77"/>
      <c r="I25" s="77"/>
      <c r="J25" s="77"/>
      <c r="K25" s="258"/>
      <c r="L25" s="77"/>
      <c r="M25" s="77"/>
      <c r="N25" s="77"/>
      <c r="O25" s="258"/>
      <c r="P25" s="77"/>
      <c r="Q25" s="77"/>
      <c r="R25" s="77"/>
      <c r="S25" s="258"/>
      <c r="T25" s="77"/>
      <c r="U25" s="66"/>
      <c r="V25" s="76"/>
      <c r="W25" s="258"/>
      <c r="X25" s="77"/>
      <c r="Y25" s="77"/>
      <c r="Z25" s="77"/>
      <c r="AA25" s="258"/>
      <c r="AB25" s="77"/>
      <c r="AC25" s="77"/>
      <c r="AD25" s="77"/>
      <c r="AE25" s="258"/>
      <c r="AF25" s="77"/>
      <c r="AG25" s="77"/>
      <c r="AH25" s="77"/>
      <c r="AI25" s="258"/>
      <c r="AJ25" s="77"/>
      <c r="AK25" s="66"/>
      <c r="AL25" s="77"/>
      <c r="AM25" s="258"/>
      <c r="AN25" s="77"/>
    </row>
    <row r="26" spans="1:40" s="72" customFormat="1" ht="12" customHeight="1" x14ac:dyDescent="0.2">
      <c r="A26" s="264" t="s">
        <v>383</v>
      </c>
      <c r="B26" s="264"/>
      <c r="C26" s="294"/>
      <c r="D26" s="294"/>
      <c r="E26" s="294"/>
      <c r="G26" s="253"/>
      <c r="K26" s="253"/>
      <c r="O26" s="253"/>
      <c r="S26" s="253"/>
      <c r="U26" s="71"/>
      <c r="W26" s="253"/>
      <c r="AA26" s="253"/>
      <c r="AE26" s="253"/>
      <c r="AI26" s="253"/>
      <c r="AK26" s="71"/>
      <c r="AM26" s="253"/>
    </row>
    <row r="27" spans="1:40" s="72" customFormat="1" ht="12" customHeight="1" x14ac:dyDescent="0.2">
      <c r="A27" s="340" t="s">
        <v>1</v>
      </c>
      <c r="B27" s="340"/>
      <c r="C27" s="293"/>
      <c r="D27" s="293"/>
      <c r="E27" s="293"/>
      <c r="F27" s="63">
        <v>7027.326</v>
      </c>
      <c r="G27" s="259" t="s">
        <v>46</v>
      </c>
      <c r="H27" s="63">
        <v>3435.89</v>
      </c>
      <c r="I27" s="251" t="s">
        <v>96</v>
      </c>
      <c r="J27" s="63">
        <v>20892.305</v>
      </c>
      <c r="K27" s="259" t="s">
        <v>46</v>
      </c>
      <c r="L27" s="63">
        <v>9561.223</v>
      </c>
      <c r="M27" s="251" t="s">
        <v>96</v>
      </c>
      <c r="N27" s="63">
        <v>11143.86</v>
      </c>
      <c r="O27" s="259" t="s">
        <v>46</v>
      </c>
      <c r="P27" s="63">
        <v>3285.7559999999999</v>
      </c>
      <c r="Q27" s="251" t="s">
        <v>96</v>
      </c>
      <c r="R27" s="63">
        <v>18674.332999999999</v>
      </c>
      <c r="S27" s="259" t="s">
        <v>46</v>
      </c>
      <c r="T27" s="63">
        <v>5678.4920000000002</v>
      </c>
      <c r="U27" s="66" t="s">
        <v>96</v>
      </c>
      <c r="V27" s="63">
        <v>38297.252</v>
      </c>
      <c r="W27" s="259" t="s">
        <v>46</v>
      </c>
      <c r="X27" s="63">
        <v>9120.357</v>
      </c>
      <c r="Y27" s="251" t="s">
        <v>96</v>
      </c>
      <c r="Z27" s="63">
        <v>8108.0519999999997</v>
      </c>
      <c r="AA27" s="259" t="s">
        <v>46</v>
      </c>
      <c r="AB27" s="63">
        <v>1947.749</v>
      </c>
      <c r="AC27" s="251" t="s">
        <v>96</v>
      </c>
      <c r="AD27" s="63">
        <v>3135.0059999999999</v>
      </c>
      <c r="AE27" s="259" t="s">
        <v>46</v>
      </c>
      <c r="AF27" s="63">
        <v>1744.5429999999999</v>
      </c>
      <c r="AG27" s="251" t="s">
        <v>96</v>
      </c>
      <c r="AH27" s="63">
        <v>6694.8980000000001</v>
      </c>
      <c r="AI27" s="259" t="s">
        <v>46</v>
      </c>
      <c r="AJ27" s="63">
        <v>5072.9589999999998</v>
      </c>
      <c r="AK27" s="66" t="s">
        <v>96</v>
      </c>
      <c r="AL27" s="63">
        <v>113973.03200000001</v>
      </c>
      <c r="AM27" s="259" t="s">
        <v>46</v>
      </c>
      <c r="AN27" s="63">
        <v>15902.120999999999</v>
      </c>
    </row>
    <row r="28" spans="1:40" s="72" customFormat="1" ht="12" customHeight="1" x14ac:dyDescent="0.2">
      <c r="A28" s="69"/>
      <c r="B28" s="70" t="s">
        <v>167</v>
      </c>
      <c r="C28" s="70"/>
      <c r="D28" s="70"/>
      <c r="E28" s="70"/>
      <c r="F28" s="66"/>
      <c r="G28" s="259"/>
      <c r="H28" s="66"/>
      <c r="I28" s="66"/>
      <c r="J28" s="66"/>
      <c r="K28" s="260"/>
      <c r="L28" s="66"/>
      <c r="M28" s="66"/>
      <c r="N28" s="66"/>
      <c r="O28" s="260"/>
      <c r="P28" s="66"/>
      <c r="Q28" s="66"/>
      <c r="R28" s="66"/>
      <c r="S28" s="260"/>
      <c r="T28" s="66"/>
      <c r="U28" s="71"/>
      <c r="V28" s="66"/>
      <c r="W28" s="260"/>
      <c r="X28" s="66"/>
      <c r="Y28" s="66"/>
      <c r="Z28" s="66"/>
      <c r="AA28" s="260"/>
      <c r="AB28" s="66"/>
      <c r="AC28" s="66"/>
      <c r="AD28" s="66"/>
      <c r="AE28" s="260"/>
      <c r="AF28" s="66"/>
      <c r="AG28" s="66"/>
      <c r="AH28" s="66"/>
      <c r="AI28" s="260"/>
      <c r="AJ28" s="66"/>
      <c r="AK28" s="71"/>
      <c r="AL28" s="66"/>
      <c r="AM28" s="260"/>
      <c r="AN28" s="66"/>
    </row>
    <row r="29" spans="1:40" s="72" customFormat="1" ht="12" customHeight="1" x14ac:dyDescent="0.2">
      <c r="B29" s="70" t="s">
        <v>2</v>
      </c>
      <c r="C29" s="70"/>
      <c r="D29" s="70"/>
      <c r="E29" s="70"/>
      <c r="F29" s="73">
        <v>4731.5150000000003</v>
      </c>
      <c r="G29" s="259" t="s">
        <v>46</v>
      </c>
      <c r="H29" s="73">
        <v>3052.665</v>
      </c>
      <c r="I29" s="243" t="s">
        <v>96</v>
      </c>
      <c r="J29" s="73">
        <v>11329.25</v>
      </c>
      <c r="K29" s="259" t="s">
        <v>46</v>
      </c>
      <c r="L29" s="73">
        <v>5574.8159999999998</v>
      </c>
      <c r="M29" s="243" t="s">
        <v>96</v>
      </c>
      <c r="N29" s="73">
        <v>9635.1839999999993</v>
      </c>
      <c r="O29" s="259" t="s">
        <v>46</v>
      </c>
      <c r="P29" s="73">
        <v>3168.431</v>
      </c>
      <c r="Q29" s="243" t="s">
        <v>96</v>
      </c>
      <c r="R29" s="73">
        <v>11865.977000000001</v>
      </c>
      <c r="S29" s="259" t="s">
        <v>46</v>
      </c>
      <c r="T29" s="73">
        <v>3987.4229999999998</v>
      </c>
      <c r="U29" s="71" t="s">
        <v>96</v>
      </c>
      <c r="V29" s="73">
        <v>32796.451000000001</v>
      </c>
      <c r="W29" s="259" t="s">
        <v>46</v>
      </c>
      <c r="X29" s="73">
        <v>8512.17</v>
      </c>
      <c r="Y29" s="243" t="s">
        <v>96</v>
      </c>
      <c r="Z29" s="73">
        <v>4544.7179999999998</v>
      </c>
      <c r="AA29" s="259" t="s">
        <v>46</v>
      </c>
      <c r="AB29" s="73">
        <v>1346.5909999999999</v>
      </c>
      <c r="AC29" s="243" t="s">
        <v>96</v>
      </c>
      <c r="AD29" s="73">
        <v>2722.654</v>
      </c>
      <c r="AE29" s="259" t="s">
        <v>46</v>
      </c>
      <c r="AF29" s="73">
        <v>1590.7170000000001</v>
      </c>
      <c r="AG29" s="243" t="s">
        <v>96</v>
      </c>
      <c r="AH29" s="73">
        <v>1593.1120000000001</v>
      </c>
      <c r="AI29" s="259" t="s">
        <v>46</v>
      </c>
      <c r="AJ29" s="73">
        <v>643.42499999999995</v>
      </c>
      <c r="AK29" s="71" t="s">
        <v>96</v>
      </c>
      <c r="AL29" s="73">
        <v>79218.861000000004</v>
      </c>
      <c r="AM29" s="259" t="s">
        <v>46</v>
      </c>
      <c r="AN29" s="73">
        <v>11845.161</v>
      </c>
    </row>
    <row r="30" spans="1:40" s="72" customFormat="1" ht="12" customHeight="1" x14ac:dyDescent="0.2">
      <c r="B30" s="70" t="s">
        <v>381</v>
      </c>
      <c r="C30" s="70"/>
      <c r="D30" s="70"/>
      <c r="E30" s="70"/>
      <c r="F30" s="73">
        <v>235.30799999999999</v>
      </c>
      <c r="G30" s="259" t="s">
        <v>46</v>
      </c>
      <c r="H30" s="73">
        <v>173.17500000000001</v>
      </c>
      <c r="I30" s="243" t="s">
        <v>96</v>
      </c>
      <c r="J30" s="73">
        <v>783.22299999999996</v>
      </c>
      <c r="K30" s="259" t="s">
        <v>46</v>
      </c>
      <c r="L30" s="73">
        <v>319.202</v>
      </c>
      <c r="M30" s="243" t="s">
        <v>96</v>
      </c>
      <c r="N30" s="73">
        <v>469.077</v>
      </c>
      <c r="O30" s="259" t="s">
        <v>46</v>
      </c>
      <c r="P30" s="73">
        <v>271.29199999999997</v>
      </c>
      <c r="Q30" s="243" t="s">
        <v>96</v>
      </c>
      <c r="R30" s="73">
        <v>2761.848</v>
      </c>
      <c r="S30" s="259" t="s">
        <v>46</v>
      </c>
      <c r="T30" s="73">
        <v>2703.587</v>
      </c>
      <c r="U30" s="71" t="s">
        <v>96</v>
      </c>
      <c r="V30" s="73">
        <v>1381.0340000000001</v>
      </c>
      <c r="W30" s="259" t="s">
        <v>46</v>
      </c>
      <c r="X30" s="73">
        <v>645.01300000000003</v>
      </c>
      <c r="Y30" s="243" t="s">
        <v>96</v>
      </c>
      <c r="Z30" s="73">
        <v>611.30100000000004</v>
      </c>
      <c r="AA30" s="259" t="s">
        <v>46</v>
      </c>
      <c r="AB30" s="73">
        <v>316.83300000000003</v>
      </c>
      <c r="AC30" s="243" t="s">
        <v>96</v>
      </c>
      <c r="AD30" s="73">
        <v>40.521000000000001</v>
      </c>
      <c r="AE30" s="259" t="s">
        <v>46</v>
      </c>
      <c r="AF30" s="73">
        <v>38.311999999999998</v>
      </c>
      <c r="AG30" s="243" t="s">
        <v>96</v>
      </c>
      <c r="AH30" s="73">
        <v>4592.22</v>
      </c>
      <c r="AI30" s="259" t="s">
        <v>46</v>
      </c>
      <c r="AJ30" s="73">
        <v>4935.59</v>
      </c>
      <c r="AK30" s="71" t="s">
        <v>96</v>
      </c>
      <c r="AL30" s="73">
        <v>10874.531000000001</v>
      </c>
      <c r="AM30" s="259" t="s">
        <v>46</v>
      </c>
      <c r="AN30" s="73">
        <v>5679.2910000000002</v>
      </c>
    </row>
    <row r="31" spans="1:40" s="72" customFormat="1" ht="12" customHeight="1" x14ac:dyDescent="0.2">
      <c r="B31" s="70" t="s">
        <v>12</v>
      </c>
      <c r="C31" s="70"/>
      <c r="D31" s="70"/>
      <c r="E31" s="70"/>
      <c r="F31" s="73">
        <v>2060.5030000000002</v>
      </c>
      <c r="G31" s="259" t="s">
        <v>46</v>
      </c>
      <c r="H31" s="73">
        <v>1508.8689999999999</v>
      </c>
      <c r="I31" s="243" t="s">
        <v>96</v>
      </c>
      <c r="J31" s="73">
        <v>8779.8320000000003</v>
      </c>
      <c r="K31" s="259" t="s">
        <v>46</v>
      </c>
      <c r="L31" s="73">
        <v>7708.2349999999997</v>
      </c>
      <c r="M31" s="243" t="s">
        <v>96</v>
      </c>
      <c r="N31" s="73">
        <v>1039.598</v>
      </c>
      <c r="O31" s="259" t="s">
        <v>46</v>
      </c>
      <c r="P31" s="73">
        <v>691.87599999999998</v>
      </c>
      <c r="Q31" s="243" t="s">
        <v>96</v>
      </c>
      <c r="R31" s="73">
        <v>4046.5079999999998</v>
      </c>
      <c r="S31" s="259" t="s">
        <v>46</v>
      </c>
      <c r="T31" s="73">
        <v>2776.32</v>
      </c>
      <c r="U31" s="71" t="s">
        <v>96</v>
      </c>
      <c r="V31" s="73">
        <v>4119.7669999999998</v>
      </c>
      <c r="W31" s="259" t="s">
        <v>46</v>
      </c>
      <c r="X31" s="73">
        <v>1997.624</v>
      </c>
      <c r="Y31" s="243" t="s">
        <v>96</v>
      </c>
      <c r="Z31" s="73">
        <v>2952.0340000000001</v>
      </c>
      <c r="AA31" s="259" t="s">
        <v>46</v>
      </c>
      <c r="AB31" s="73">
        <v>1185.653</v>
      </c>
      <c r="AC31" s="243" t="s">
        <v>96</v>
      </c>
      <c r="AD31" s="73">
        <v>371.83100000000002</v>
      </c>
      <c r="AE31" s="259" t="s">
        <v>46</v>
      </c>
      <c r="AF31" s="73">
        <v>697.43799999999999</v>
      </c>
      <c r="AG31" s="243" t="s">
        <v>96</v>
      </c>
      <c r="AH31" s="73">
        <v>509.56700000000001</v>
      </c>
      <c r="AI31" s="259" t="s">
        <v>46</v>
      </c>
      <c r="AJ31" s="73">
        <v>658.20299999999997</v>
      </c>
      <c r="AK31" s="71" t="s">
        <v>96</v>
      </c>
      <c r="AL31" s="73">
        <v>23879.64</v>
      </c>
      <c r="AM31" s="259" t="s">
        <v>46</v>
      </c>
      <c r="AN31" s="73">
        <v>8670.2990000000009</v>
      </c>
    </row>
    <row r="32" spans="1:40" s="72" customFormat="1" ht="5.25" customHeight="1" x14ac:dyDescent="0.2">
      <c r="A32" s="74"/>
      <c r="B32" s="74"/>
      <c r="C32" s="74"/>
      <c r="D32" s="74"/>
      <c r="E32" s="74"/>
      <c r="F32" s="74"/>
      <c r="G32" s="257"/>
      <c r="H32" s="74"/>
      <c r="I32" s="74"/>
      <c r="J32" s="74"/>
      <c r="K32" s="257"/>
      <c r="L32" s="74"/>
      <c r="M32" s="74"/>
      <c r="N32" s="74"/>
      <c r="O32" s="257"/>
      <c r="P32" s="74"/>
      <c r="Q32" s="74"/>
      <c r="R32" s="74"/>
      <c r="S32" s="257"/>
      <c r="T32" s="74"/>
      <c r="U32" s="74"/>
      <c r="V32" s="74"/>
      <c r="W32" s="257"/>
      <c r="X32" s="74"/>
      <c r="Y32" s="74"/>
      <c r="Z32" s="74"/>
      <c r="AA32" s="257"/>
      <c r="AB32" s="74"/>
      <c r="AC32" s="74"/>
      <c r="AD32" s="74"/>
      <c r="AE32" s="257"/>
      <c r="AF32" s="74"/>
      <c r="AG32" s="74"/>
      <c r="AH32" s="74"/>
      <c r="AI32" s="257"/>
      <c r="AJ32" s="74"/>
      <c r="AK32" s="74"/>
      <c r="AL32" s="74"/>
      <c r="AM32" s="257"/>
      <c r="AN32" s="74"/>
    </row>
    <row r="33" spans="1:40" s="72" customFormat="1" ht="10.5" customHeight="1" x14ac:dyDescent="0.2">
      <c r="A33" s="70"/>
      <c r="B33" s="70"/>
      <c r="C33" s="70"/>
      <c r="D33" s="70"/>
      <c r="E33" s="70"/>
      <c r="G33" s="78"/>
      <c r="K33" s="256"/>
      <c r="O33" s="256"/>
      <c r="S33" s="256"/>
      <c r="U33" s="71"/>
      <c r="W33" s="256"/>
      <c r="AA33" s="256"/>
      <c r="AE33" s="256"/>
      <c r="AI33" s="256"/>
      <c r="AK33" s="71"/>
      <c r="AM33" s="256"/>
    </row>
    <row r="34" spans="1:40" ht="11.25" customHeight="1" x14ac:dyDescent="0.2">
      <c r="A34" s="264" t="s">
        <v>168</v>
      </c>
      <c r="B34" s="264"/>
      <c r="C34" s="264"/>
      <c r="D34" s="264"/>
      <c r="E34" s="264"/>
      <c r="F34" s="264"/>
      <c r="G34" s="264"/>
      <c r="H34" s="264"/>
      <c r="I34" s="78"/>
      <c r="J34" s="78"/>
      <c r="K34" s="256"/>
      <c r="L34" s="78"/>
      <c r="M34" s="78"/>
      <c r="N34" s="78"/>
      <c r="O34" s="256"/>
      <c r="P34" s="78"/>
      <c r="Q34" s="78"/>
      <c r="R34" s="78"/>
      <c r="S34" s="256"/>
      <c r="T34" s="78"/>
      <c r="U34" s="79"/>
      <c r="V34" s="295"/>
      <c r="W34" s="256"/>
      <c r="X34" s="295"/>
      <c r="Y34" s="295"/>
      <c r="Z34" s="78"/>
      <c r="AA34" s="256"/>
      <c r="AB34" s="78"/>
      <c r="AC34" s="78"/>
      <c r="AD34" s="78"/>
      <c r="AE34" s="256"/>
      <c r="AF34" s="78"/>
      <c r="AG34" s="78"/>
      <c r="AH34" s="78"/>
      <c r="AI34" s="256"/>
      <c r="AJ34" s="78"/>
      <c r="AK34" s="79"/>
      <c r="AL34" s="78"/>
      <c r="AM34" s="256"/>
      <c r="AN34" s="78"/>
    </row>
    <row r="35" spans="1:40" s="59" customFormat="1" ht="12" customHeight="1" x14ac:dyDescent="0.2">
      <c r="A35" s="338" t="s">
        <v>1</v>
      </c>
      <c r="B35" s="338"/>
      <c r="C35" s="201"/>
      <c r="D35" s="201"/>
      <c r="E35" s="201"/>
      <c r="F35" s="240">
        <v>18490.769</v>
      </c>
      <c r="G35" s="240" t="s">
        <v>46</v>
      </c>
      <c r="H35" s="240">
        <v>10386.925999999999</v>
      </c>
      <c r="I35" s="250" t="s">
        <v>96</v>
      </c>
      <c r="J35" s="240">
        <v>29255.726999999999</v>
      </c>
      <c r="K35" s="261" t="s">
        <v>46</v>
      </c>
      <c r="L35" s="240">
        <v>8734.0310000000009</v>
      </c>
      <c r="M35" s="250" t="s">
        <v>96</v>
      </c>
      <c r="N35" s="240">
        <v>15862.468000000001</v>
      </c>
      <c r="O35" s="261" t="s">
        <v>46</v>
      </c>
      <c r="P35" s="240">
        <v>6212.192</v>
      </c>
      <c r="Q35" s="250" t="s">
        <v>96</v>
      </c>
      <c r="R35" s="240">
        <v>25163.846000000001</v>
      </c>
      <c r="S35" s="261" t="s">
        <v>46</v>
      </c>
      <c r="T35" s="240">
        <v>7105.4350000000004</v>
      </c>
      <c r="U35" s="241" t="s">
        <v>96</v>
      </c>
      <c r="V35" s="240">
        <v>43514.614999999998</v>
      </c>
      <c r="W35" s="261" t="s">
        <v>46</v>
      </c>
      <c r="X35" s="240">
        <v>12572.601000000001</v>
      </c>
      <c r="Y35" s="250" t="s">
        <v>96</v>
      </c>
      <c r="Z35" s="240">
        <v>26615.751</v>
      </c>
      <c r="AA35" s="261" t="s">
        <v>46</v>
      </c>
      <c r="AB35" s="240">
        <v>7793.9459999999999</v>
      </c>
      <c r="AC35" s="250" t="s">
        <v>96</v>
      </c>
      <c r="AD35" s="240">
        <v>5175.7719999999999</v>
      </c>
      <c r="AE35" s="261" t="s">
        <v>46</v>
      </c>
      <c r="AF35" s="240">
        <v>2486.6559999999999</v>
      </c>
      <c r="AG35" s="250" t="s">
        <v>96</v>
      </c>
      <c r="AH35" s="240">
        <v>9501.5619999999999</v>
      </c>
      <c r="AI35" s="261" t="s">
        <v>46</v>
      </c>
      <c r="AJ35" s="240">
        <v>1240.433</v>
      </c>
      <c r="AK35" s="241" t="s">
        <v>96</v>
      </c>
      <c r="AL35" s="240">
        <v>173580.50899999999</v>
      </c>
      <c r="AM35" s="261" t="s">
        <v>46</v>
      </c>
      <c r="AN35" s="240">
        <v>21540.526999999998</v>
      </c>
    </row>
    <row r="36" spans="1:40" ht="11.25" customHeight="1" x14ac:dyDescent="0.2">
      <c r="A36" s="199"/>
      <c r="B36" s="70" t="s">
        <v>167</v>
      </c>
      <c r="C36" s="199"/>
      <c r="D36" s="199"/>
      <c r="E36" s="199"/>
      <c r="F36" s="295"/>
      <c r="G36" s="295"/>
      <c r="H36" s="295"/>
      <c r="I36" s="78"/>
      <c r="J36" s="78"/>
      <c r="K36" s="256"/>
      <c r="L36" s="78"/>
      <c r="M36" s="78"/>
      <c r="N36" s="78"/>
      <c r="O36" s="256"/>
      <c r="P36" s="78"/>
      <c r="Q36" s="78"/>
      <c r="R36" s="78"/>
      <c r="S36" s="256"/>
      <c r="T36" s="78"/>
      <c r="U36" s="79"/>
      <c r="V36" s="295"/>
      <c r="W36" s="256"/>
      <c r="X36" s="295"/>
      <c r="Y36" s="295"/>
      <c r="Z36" s="78"/>
      <c r="AA36" s="256"/>
      <c r="AB36" s="78"/>
      <c r="AC36" s="78"/>
      <c r="AD36" s="78"/>
      <c r="AE36" s="256"/>
      <c r="AF36" s="78"/>
      <c r="AG36" s="78"/>
      <c r="AH36" s="78"/>
      <c r="AI36" s="256"/>
      <c r="AJ36" s="78"/>
      <c r="AK36" s="79"/>
      <c r="AL36" s="78"/>
      <c r="AM36" s="256"/>
      <c r="AN36" s="78"/>
    </row>
    <row r="37" spans="1:40" x14ac:dyDescent="0.2">
      <c r="A37" s="199"/>
      <c r="B37" s="70" t="s">
        <v>259</v>
      </c>
      <c r="C37" s="199"/>
      <c r="D37" s="199"/>
      <c r="E37" s="199"/>
      <c r="F37" s="73">
        <v>6427.5140000000001</v>
      </c>
      <c r="G37" s="73" t="s">
        <v>46</v>
      </c>
      <c r="H37" s="73">
        <v>4247.2269999999999</v>
      </c>
      <c r="I37" s="248" t="s">
        <v>96</v>
      </c>
      <c r="J37" s="73">
        <v>13254.887000000001</v>
      </c>
      <c r="K37" s="259" t="s">
        <v>46</v>
      </c>
      <c r="L37" s="73">
        <v>4251.5559999999996</v>
      </c>
      <c r="M37" s="248" t="s">
        <v>96</v>
      </c>
      <c r="N37" s="73">
        <v>8204.6239999999998</v>
      </c>
      <c r="O37" s="259" t="s">
        <v>46</v>
      </c>
      <c r="P37" s="73">
        <v>4292.7709999999997</v>
      </c>
      <c r="Q37" s="248" t="s">
        <v>96</v>
      </c>
      <c r="R37" s="73">
        <v>10596.518</v>
      </c>
      <c r="S37" s="259" t="s">
        <v>46</v>
      </c>
      <c r="T37" s="73">
        <v>4176.2920000000004</v>
      </c>
      <c r="U37" s="71" t="s">
        <v>96</v>
      </c>
      <c r="V37" s="73">
        <v>12192.018</v>
      </c>
      <c r="W37" s="259" t="s">
        <v>46</v>
      </c>
      <c r="X37" s="73">
        <v>4199.7669999999998</v>
      </c>
      <c r="Y37" s="248" t="s">
        <v>96</v>
      </c>
      <c r="Z37" s="73">
        <v>6682.0219999999999</v>
      </c>
      <c r="AA37" s="259" t="s">
        <v>46</v>
      </c>
      <c r="AB37" s="73">
        <v>2432.1489999999999</v>
      </c>
      <c r="AC37" s="248" t="s">
        <v>96</v>
      </c>
      <c r="AD37" s="73">
        <v>1566.2239999999999</v>
      </c>
      <c r="AE37" s="259" t="s">
        <v>46</v>
      </c>
      <c r="AF37" s="73">
        <v>700.19200000000001</v>
      </c>
      <c r="AG37" s="248" t="s">
        <v>96</v>
      </c>
      <c r="AH37" s="73">
        <v>1115.5139999999999</v>
      </c>
      <c r="AI37" s="259" t="s">
        <v>46</v>
      </c>
      <c r="AJ37" s="73">
        <v>552.19299999999998</v>
      </c>
      <c r="AK37" s="71" t="s">
        <v>96</v>
      </c>
      <c r="AL37" s="73">
        <v>60039.322</v>
      </c>
      <c r="AM37" s="259" t="s">
        <v>46</v>
      </c>
      <c r="AN37" s="71">
        <v>9572.0059999999994</v>
      </c>
    </row>
    <row r="38" spans="1:40" x14ac:dyDescent="0.2">
      <c r="A38" s="199"/>
      <c r="B38" s="70" t="s">
        <v>14</v>
      </c>
      <c r="C38" s="199"/>
      <c r="D38" s="199"/>
      <c r="E38" s="199"/>
      <c r="F38" s="73">
        <v>661.85199999999998</v>
      </c>
      <c r="G38" s="73" t="s">
        <v>46</v>
      </c>
      <c r="H38" s="73">
        <v>623.19899999999996</v>
      </c>
      <c r="I38" s="248" t="s">
        <v>96</v>
      </c>
      <c r="J38" s="73">
        <v>2045.1579999999999</v>
      </c>
      <c r="K38" s="259" t="s">
        <v>46</v>
      </c>
      <c r="L38" s="73">
        <v>899.69399999999996</v>
      </c>
      <c r="M38" s="248" t="s">
        <v>96</v>
      </c>
      <c r="N38" s="73">
        <v>1095.0309999999999</v>
      </c>
      <c r="O38" s="259" t="s">
        <v>46</v>
      </c>
      <c r="P38" s="73">
        <v>950.54399999999998</v>
      </c>
      <c r="Q38" s="248" t="s">
        <v>96</v>
      </c>
      <c r="R38" s="73">
        <v>1550.826</v>
      </c>
      <c r="S38" s="259" t="s">
        <v>46</v>
      </c>
      <c r="T38" s="73">
        <v>846.98299999999995</v>
      </c>
      <c r="U38" s="71" t="s">
        <v>96</v>
      </c>
      <c r="V38" s="73">
        <v>4929.53</v>
      </c>
      <c r="W38" s="259" t="s">
        <v>46</v>
      </c>
      <c r="X38" s="73">
        <v>1991.58</v>
      </c>
      <c r="Y38" s="248" t="s">
        <v>96</v>
      </c>
      <c r="Z38" s="73">
        <v>2412.4140000000002</v>
      </c>
      <c r="AA38" s="259" t="s">
        <v>46</v>
      </c>
      <c r="AB38" s="73">
        <v>1472.8820000000001</v>
      </c>
      <c r="AC38" s="248" t="s">
        <v>96</v>
      </c>
      <c r="AD38" s="73">
        <v>526.60599999999999</v>
      </c>
      <c r="AE38" s="259" t="s">
        <v>46</v>
      </c>
      <c r="AF38" s="73">
        <v>487.11099999999999</v>
      </c>
      <c r="AG38" s="248" t="s">
        <v>96</v>
      </c>
      <c r="AH38" s="73">
        <v>2045.5239999999999</v>
      </c>
      <c r="AI38" s="259" t="s">
        <v>46</v>
      </c>
      <c r="AJ38" s="73">
        <v>342.37200000000001</v>
      </c>
      <c r="AK38" s="71" t="s">
        <v>96</v>
      </c>
      <c r="AL38" s="73">
        <v>15266.941000000001</v>
      </c>
      <c r="AM38" s="259" t="s">
        <v>46</v>
      </c>
      <c r="AN38" s="71">
        <v>3022.598</v>
      </c>
    </row>
    <row r="39" spans="1:40" x14ac:dyDescent="0.2">
      <c r="A39" s="199"/>
      <c r="B39" s="70" t="s">
        <v>15</v>
      </c>
      <c r="C39" s="199"/>
      <c r="D39" s="199"/>
      <c r="E39" s="199"/>
      <c r="F39" s="73">
        <v>11351.038</v>
      </c>
      <c r="G39" s="73" t="s">
        <v>46</v>
      </c>
      <c r="H39" s="73">
        <v>6900.0190000000002</v>
      </c>
      <c r="I39" s="248" t="s">
        <v>96</v>
      </c>
      <c r="J39" s="73">
        <v>13955.682000000001</v>
      </c>
      <c r="K39" s="259" t="s">
        <v>46</v>
      </c>
      <c r="L39" s="73">
        <v>6305.8090000000002</v>
      </c>
      <c r="M39" s="248" t="s">
        <v>96</v>
      </c>
      <c r="N39" s="73">
        <v>6554.7640000000001</v>
      </c>
      <c r="O39" s="259" t="s">
        <v>46</v>
      </c>
      <c r="P39" s="73">
        <v>3444.8580000000002</v>
      </c>
      <c r="Q39" s="248" t="s">
        <v>96</v>
      </c>
      <c r="R39" s="73">
        <v>12992.612999999999</v>
      </c>
      <c r="S39" s="259" t="s">
        <v>46</v>
      </c>
      <c r="T39" s="73">
        <v>4529.4560000000001</v>
      </c>
      <c r="U39" s="71" t="s">
        <v>96</v>
      </c>
      <c r="V39" s="73">
        <v>22924.154999999999</v>
      </c>
      <c r="W39" s="259" t="s">
        <v>46</v>
      </c>
      <c r="X39" s="73">
        <v>10159.447</v>
      </c>
      <c r="Y39" s="248" t="s">
        <v>96</v>
      </c>
      <c r="Z39" s="73">
        <v>17521.314999999999</v>
      </c>
      <c r="AA39" s="259" t="s">
        <v>46</v>
      </c>
      <c r="AB39" s="73">
        <v>6538.4440000000004</v>
      </c>
      <c r="AC39" s="248" t="s">
        <v>96</v>
      </c>
      <c r="AD39" s="73">
        <v>3082.942</v>
      </c>
      <c r="AE39" s="259" t="s">
        <v>46</v>
      </c>
      <c r="AF39" s="73">
        <v>1973.3910000000001</v>
      </c>
      <c r="AG39" s="248" t="s">
        <v>96</v>
      </c>
      <c r="AH39" s="73">
        <v>6340.5240000000003</v>
      </c>
      <c r="AI39" s="259" t="s">
        <v>46</v>
      </c>
      <c r="AJ39" s="73">
        <v>679.13599999999997</v>
      </c>
      <c r="AK39" s="71" t="s">
        <v>96</v>
      </c>
      <c r="AL39" s="73">
        <v>94723.032000000007</v>
      </c>
      <c r="AM39" s="259" t="s">
        <v>46</v>
      </c>
      <c r="AN39" s="71">
        <v>16061.191000000001</v>
      </c>
    </row>
    <row r="40" spans="1:40" x14ac:dyDescent="0.2">
      <c r="A40" s="199"/>
      <c r="B40" s="70" t="s">
        <v>19</v>
      </c>
      <c r="C40" s="199"/>
      <c r="D40" s="199"/>
      <c r="E40" s="199"/>
      <c r="F40" s="73">
        <v>50.365000000000002</v>
      </c>
      <c r="G40" s="73" t="s">
        <v>46</v>
      </c>
      <c r="H40" s="73" t="s">
        <v>422</v>
      </c>
      <c r="I40" s="248" t="s">
        <v>96</v>
      </c>
      <c r="J40" s="73" t="s">
        <v>422</v>
      </c>
      <c r="K40" s="259" t="s">
        <v>46</v>
      </c>
      <c r="L40" s="73" t="s">
        <v>422</v>
      </c>
      <c r="M40" s="248" t="s">
        <v>96</v>
      </c>
      <c r="N40" s="73">
        <v>8.0500000000000007</v>
      </c>
      <c r="O40" s="259" t="s">
        <v>46</v>
      </c>
      <c r="P40" s="73" t="s">
        <v>422</v>
      </c>
      <c r="Q40" s="248" t="s">
        <v>96</v>
      </c>
      <c r="R40" s="73">
        <v>23.888000000000002</v>
      </c>
      <c r="S40" s="259" t="s">
        <v>46</v>
      </c>
      <c r="T40" s="73" t="s">
        <v>422</v>
      </c>
      <c r="U40" s="71" t="s">
        <v>96</v>
      </c>
      <c r="V40" s="73">
        <v>3468.9110000000001</v>
      </c>
      <c r="W40" s="259" t="s">
        <v>46</v>
      </c>
      <c r="X40" s="73" t="s">
        <v>422</v>
      </c>
      <c r="Y40" s="248" t="s">
        <v>96</v>
      </c>
      <c r="Z40" s="73" t="s">
        <v>422</v>
      </c>
      <c r="AA40" s="259" t="s">
        <v>46</v>
      </c>
      <c r="AB40" s="73" t="s">
        <v>422</v>
      </c>
      <c r="AC40" s="248" t="s">
        <v>96</v>
      </c>
      <c r="AD40" s="73" t="s">
        <v>422</v>
      </c>
      <c r="AE40" s="259" t="s">
        <v>46</v>
      </c>
      <c r="AF40" s="73" t="s">
        <v>422</v>
      </c>
      <c r="AG40" s="248" t="s">
        <v>96</v>
      </c>
      <c r="AH40" s="73" t="s">
        <v>422</v>
      </c>
      <c r="AI40" s="259" t="s">
        <v>46</v>
      </c>
      <c r="AJ40" s="73" t="s">
        <v>422</v>
      </c>
      <c r="AK40" s="71" t="s">
        <v>96</v>
      </c>
      <c r="AL40" s="73">
        <v>3551.2150000000001</v>
      </c>
      <c r="AM40" s="259" t="s">
        <v>46</v>
      </c>
      <c r="AN40" s="71" t="s">
        <v>422</v>
      </c>
    </row>
    <row r="41" spans="1:40" ht="3.75" customHeight="1" thickBot="1" x14ac:dyDescent="0.25">
      <c r="A41" s="82"/>
      <c r="B41" s="82"/>
      <c r="C41" s="82"/>
      <c r="D41" s="82"/>
      <c r="E41" s="82"/>
      <c r="F41" s="82"/>
      <c r="G41" s="249"/>
      <c r="H41" s="82"/>
      <c r="I41" s="82"/>
      <c r="J41" s="82"/>
      <c r="K41" s="249"/>
      <c r="L41" s="82"/>
      <c r="M41" s="82"/>
      <c r="N41" s="82"/>
      <c r="O41" s="249"/>
      <c r="P41" s="82"/>
      <c r="Q41" s="82"/>
      <c r="R41" s="82"/>
      <c r="S41" s="249"/>
      <c r="T41" s="82"/>
      <c r="U41" s="82"/>
      <c r="V41" s="82"/>
      <c r="W41" s="249"/>
      <c r="X41" s="82"/>
      <c r="Y41" s="82"/>
      <c r="Z41" s="82"/>
      <c r="AA41" s="249"/>
      <c r="AB41" s="82"/>
      <c r="AC41" s="82"/>
      <c r="AD41" s="82"/>
      <c r="AE41" s="249"/>
      <c r="AF41" s="82"/>
      <c r="AG41" s="82"/>
      <c r="AH41" s="82"/>
      <c r="AI41" s="249"/>
      <c r="AJ41" s="82"/>
      <c r="AK41" s="82"/>
      <c r="AL41" s="82"/>
      <c r="AM41" s="249"/>
      <c r="AN41" s="82"/>
    </row>
    <row r="42" spans="1:40" x14ac:dyDescent="0.2">
      <c r="A42" s="72" t="s">
        <v>408</v>
      </c>
      <c r="G42" s="262"/>
    </row>
    <row r="43" spans="1:40" x14ac:dyDescent="0.2">
      <c r="A43" s="72" t="s">
        <v>409</v>
      </c>
      <c r="G43" s="262"/>
      <c r="R43" s="72" t="s">
        <v>413</v>
      </c>
    </row>
    <row r="44" spans="1:40" x14ac:dyDescent="0.2">
      <c r="A44" s="72" t="s">
        <v>410</v>
      </c>
      <c r="G44" s="262"/>
      <c r="R44" s="72" t="s">
        <v>414</v>
      </c>
    </row>
    <row r="45" spans="1:40" x14ac:dyDescent="0.2">
      <c r="A45" s="72" t="s">
        <v>411</v>
      </c>
      <c r="G45" s="262"/>
      <c r="R45" s="72" t="s">
        <v>415</v>
      </c>
    </row>
    <row r="46" spans="1:40" x14ac:dyDescent="0.2">
      <c r="A46" s="72" t="s">
        <v>412</v>
      </c>
      <c r="G46" s="262"/>
      <c r="R46" s="72" t="s">
        <v>416</v>
      </c>
    </row>
    <row r="47" spans="1:40" ht="3.75" customHeight="1" x14ac:dyDescent="0.2">
      <c r="A47" s="273"/>
      <c r="B47" s="273"/>
      <c r="C47" s="273"/>
      <c r="D47" s="273"/>
      <c r="E47" s="273"/>
      <c r="F47" s="273"/>
      <c r="G47" s="274"/>
      <c r="H47" s="273"/>
      <c r="I47" s="273"/>
      <c r="J47" s="273"/>
      <c r="K47" s="274"/>
      <c r="L47" s="273"/>
      <c r="M47" s="273"/>
      <c r="N47" s="273"/>
      <c r="O47" s="274"/>
      <c r="P47" s="273"/>
      <c r="Q47" s="273"/>
      <c r="R47" s="273"/>
      <c r="S47" s="274"/>
      <c r="T47" s="273"/>
      <c r="U47" s="273"/>
      <c r="V47" s="273"/>
      <c r="W47" s="274"/>
      <c r="X47" s="273"/>
      <c r="Y47" s="273"/>
      <c r="Z47" s="273"/>
      <c r="AA47" s="274"/>
      <c r="AB47" s="273"/>
      <c r="AC47" s="273"/>
      <c r="AD47" s="273"/>
      <c r="AE47" s="274"/>
      <c r="AF47" s="273"/>
      <c r="AG47" s="273"/>
      <c r="AH47" s="273"/>
      <c r="AI47" s="274"/>
      <c r="AJ47" s="273"/>
      <c r="AK47" s="273"/>
      <c r="AL47" s="273"/>
      <c r="AM47" s="274"/>
      <c r="AN47" s="273"/>
    </row>
    <row r="48" spans="1:40" ht="3.75" customHeight="1" x14ac:dyDescent="0.2">
      <c r="A48" s="273"/>
      <c r="B48" s="273"/>
      <c r="C48" s="273"/>
      <c r="D48" s="273"/>
      <c r="E48" s="273"/>
      <c r="F48" s="273"/>
      <c r="G48" s="274"/>
      <c r="H48" s="273"/>
      <c r="I48" s="273"/>
      <c r="J48" s="273"/>
      <c r="K48" s="274"/>
      <c r="L48" s="273"/>
      <c r="M48" s="273"/>
      <c r="N48" s="273"/>
      <c r="O48" s="274"/>
      <c r="P48" s="273"/>
      <c r="Q48" s="273"/>
      <c r="R48" s="273"/>
      <c r="S48" s="274"/>
      <c r="T48" s="273"/>
      <c r="U48" s="273"/>
      <c r="V48" s="273"/>
      <c r="W48" s="274"/>
      <c r="X48" s="273"/>
      <c r="Y48" s="273"/>
      <c r="Z48" s="273"/>
      <c r="AA48" s="274"/>
      <c r="AB48" s="273"/>
      <c r="AC48" s="273"/>
      <c r="AD48" s="273"/>
      <c r="AE48" s="274"/>
      <c r="AF48" s="273"/>
      <c r="AG48" s="273"/>
      <c r="AH48" s="273"/>
      <c r="AI48" s="274"/>
      <c r="AJ48" s="273"/>
      <c r="AK48" s="273"/>
      <c r="AL48" s="273"/>
      <c r="AM48" s="274"/>
      <c r="AN48" s="273"/>
    </row>
    <row r="49" spans="1:40" ht="3.75" customHeight="1" x14ac:dyDescent="0.2">
      <c r="A49" s="273"/>
      <c r="B49" s="273"/>
      <c r="C49" s="273"/>
      <c r="D49" s="273"/>
      <c r="E49" s="273"/>
      <c r="F49" s="273"/>
      <c r="G49" s="274"/>
      <c r="H49" s="273"/>
      <c r="I49" s="273"/>
      <c r="J49" s="273"/>
      <c r="K49" s="274"/>
      <c r="L49" s="273"/>
      <c r="M49" s="273"/>
      <c r="N49" s="273"/>
      <c r="O49" s="274"/>
      <c r="P49" s="273"/>
      <c r="Q49" s="273"/>
      <c r="R49" s="273"/>
      <c r="S49" s="274"/>
      <c r="T49" s="273"/>
      <c r="U49" s="273"/>
      <c r="V49" s="273"/>
      <c r="W49" s="274"/>
      <c r="X49" s="273"/>
      <c r="Y49" s="273"/>
      <c r="Z49" s="273"/>
      <c r="AA49" s="274"/>
      <c r="AB49" s="273"/>
      <c r="AC49" s="273"/>
      <c r="AD49" s="273"/>
      <c r="AE49" s="274"/>
      <c r="AF49" s="273"/>
      <c r="AG49" s="273"/>
      <c r="AH49" s="273"/>
      <c r="AI49" s="274"/>
      <c r="AJ49" s="273"/>
      <c r="AK49" s="273"/>
      <c r="AL49" s="273"/>
      <c r="AM49" s="274"/>
      <c r="AN49" s="273"/>
    </row>
  </sheetData>
  <sheetProtection formatCells="0" formatColumns="0" formatRows="0"/>
  <mergeCells count="28">
    <mergeCell ref="A35:B35"/>
    <mergeCell ref="AA5:AB5"/>
    <mergeCell ref="AE5:AF5"/>
    <mergeCell ref="AI5:AJ5"/>
    <mergeCell ref="A9:B9"/>
    <mergeCell ref="A11:B11"/>
    <mergeCell ref="A13:B13"/>
    <mergeCell ref="A27:B27"/>
    <mergeCell ref="A14:B14"/>
    <mergeCell ref="AM5:AN5"/>
    <mergeCell ref="A5:B5"/>
    <mergeCell ref="G5:H5"/>
    <mergeCell ref="K5:L5"/>
    <mergeCell ref="O5:P5"/>
    <mergeCell ref="S5:T5"/>
    <mergeCell ref="W5:X5"/>
    <mergeCell ref="A3:B3"/>
    <mergeCell ref="F3:AN3"/>
    <mergeCell ref="A4:B4"/>
    <mergeCell ref="F4:H4"/>
    <mergeCell ref="J4:L4"/>
    <mergeCell ref="N4:P4"/>
    <mergeCell ref="R4:T4"/>
    <mergeCell ref="V4:X4"/>
    <mergeCell ref="Z4:AB4"/>
    <mergeCell ref="AD4:AF4"/>
    <mergeCell ref="AH4:AJ4"/>
    <mergeCell ref="AL4:AN4"/>
  </mergeCells>
  <hyperlinks>
    <hyperlink ref="AL1" location="'Tabellförteckning_List of table'!G1" display="Till innehållsförteckning"/>
  </hyperlinks>
  <pageMargins left="0.42" right="0.28999999999999998" top="0.9" bottom="0.59" header="0.5" footer="0.5"/>
  <pageSetup paperSize="9" scale="85" orientation="landscape" r:id="rId1"/>
  <headerFooter alignWithMargins="0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N46"/>
  <sheetViews>
    <sheetView zoomScaleNormal="100" workbookViewId="0">
      <selection activeCell="Z66" sqref="Z66"/>
    </sheetView>
  </sheetViews>
  <sheetFormatPr defaultRowHeight="12.75" x14ac:dyDescent="0.2"/>
  <cols>
    <col min="1" max="1" width="1.42578125" style="57" customWidth="1"/>
    <col min="2" max="2" width="23.140625" style="57" bestFit="1" customWidth="1"/>
    <col min="3" max="5" width="11.5703125" style="57" hidden="1" customWidth="1"/>
    <col min="6" max="6" width="4.7109375" style="58" customWidth="1"/>
    <col min="7" max="7" width="2.5703125" style="262" customWidth="1"/>
    <col min="8" max="8" width="4.7109375" style="57" customWidth="1"/>
    <col min="9" max="9" width="1" style="57" customWidth="1"/>
    <col min="10" max="10" width="5.7109375" style="57" bestFit="1" customWidth="1"/>
    <col min="11" max="11" width="2.5703125" style="262" customWidth="1"/>
    <col min="12" max="12" width="5.7109375" style="57" bestFit="1" customWidth="1"/>
    <col min="13" max="13" width="1" style="57" customWidth="1"/>
    <col min="14" max="14" width="4.7109375" style="57" customWidth="1"/>
    <col min="15" max="15" width="2.5703125" style="262" customWidth="1"/>
    <col min="16" max="16" width="4.7109375" style="57" customWidth="1"/>
    <col min="17" max="17" width="1" style="57" customWidth="1"/>
    <col min="18" max="18" width="4.7109375" style="57" customWidth="1"/>
    <col min="19" max="19" width="2.5703125" style="262" customWidth="1"/>
    <col min="20" max="20" width="4.7109375" style="57" customWidth="1"/>
    <col min="21" max="21" width="1.140625" style="57" customWidth="1"/>
    <col min="22" max="22" width="5.7109375" style="57" bestFit="1" customWidth="1"/>
    <col min="23" max="23" width="2.5703125" style="262" customWidth="1"/>
    <col min="24" max="24" width="4.7109375" style="57" customWidth="1"/>
    <col min="25" max="25" width="1.140625" style="57" customWidth="1"/>
    <col min="26" max="26" width="5.7109375" style="57" bestFit="1" customWidth="1"/>
    <col min="27" max="27" width="2.5703125" style="262" customWidth="1"/>
    <col min="28" max="28" width="4.7109375" style="57" customWidth="1"/>
    <col min="29" max="29" width="1" style="57" customWidth="1"/>
    <col min="30" max="30" width="4.7109375" style="57" customWidth="1"/>
    <col min="31" max="31" width="2.5703125" style="262" customWidth="1"/>
    <col min="32" max="32" width="4.7109375" style="57" customWidth="1"/>
    <col min="33" max="33" width="1" style="57" customWidth="1"/>
    <col min="34" max="34" width="5.7109375" style="57" bestFit="1" customWidth="1"/>
    <col min="35" max="35" width="2.5703125" style="262" customWidth="1"/>
    <col min="36" max="36" width="4.7109375" style="57" customWidth="1"/>
    <col min="37" max="37" width="1" style="57" customWidth="1"/>
    <col min="38" max="38" width="5.7109375" style="57" bestFit="1" customWidth="1"/>
    <col min="39" max="39" width="1.85546875" style="262" bestFit="1" customWidth="1"/>
    <col min="40" max="40" width="5.85546875" style="58" customWidth="1"/>
    <col min="41" max="250" width="9.140625" style="57"/>
    <col min="251" max="251" width="1.42578125" style="57" customWidth="1"/>
    <col min="252" max="252" width="11.5703125" style="57" customWidth="1"/>
    <col min="253" max="255" width="0" style="57" hidden="1" customWidth="1"/>
    <col min="256" max="256" width="4.7109375" style="57" customWidth="1"/>
    <col min="257" max="257" width="2.5703125" style="57" customWidth="1"/>
    <col min="258" max="258" width="4.7109375" style="57" customWidth="1"/>
    <col min="259" max="259" width="1" style="57" customWidth="1"/>
    <col min="260" max="260" width="4.7109375" style="57" customWidth="1"/>
    <col min="261" max="261" width="2.5703125" style="57" customWidth="1"/>
    <col min="262" max="262" width="4.7109375" style="57" customWidth="1"/>
    <col min="263" max="263" width="1" style="57" customWidth="1"/>
    <col min="264" max="264" width="4.7109375" style="57" customWidth="1"/>
    <col min="265" max="265" width="2.5703125" style="57" customWidth="1"/>
    <col min="266" max="266" width="4.7109375" style="57" customWidth="1"/>
    <col min="267" max="267" width="1" style="57" customWidth="1"/>
    <col min="268" max="268" width="4.7109375" style="57" customWidth="1"/>
    <col min="269" max="269" width="2.5703125" style="57" customWidth="1"/>
    <col min="270" max="270" width="4.7109375" style="57" customWidth="1"/>
    <col min="271" max="271" width="1.140625" style="57" customWidth="1"/>
    <col min="272" max="272" width="4.7109375" style="57" customWidth="1"/>
    <col min="273" max="273" width="2.5703125" style="57" customWidth="1"/>
    <col min="274" max="274" width="4.7109375" style="57" customWidth="1"/>
    <col min="275" max="275" width="1.140625" style="57" customWidth="1"/>
    <col min="276" max="276" width="4.7109375" style="57" customWidth="1"/>
    <col min="277" max="277" width="2.5703125" style="57" customWidth="1"/>
    <col min="278" max="278" width="4.7109375" style="57" customWidth="1"/>
    <col min="279" max="279" width="1" style="57" customWidth="1"/>
    <col min="280" max="280" width="4.7109375" style="57" customWidth="1"/>
    <col min="281" max="281" width="2.5703125" style="57" customWidth="1"/>
    <col min="282" max="282" width="4.7109375" style="57" customWidth="1"/>
    <col min="283" max="283" width="1" style="57" customWidth="1"/>
    <col min="284" max="284" width="4.7109375" style="57" customWidth="1"/>
    <col min="285" max="285" width="2.5703125" style="57" customWidth="1"/>
    <col min="286" max="286" width="4.7109375" style="57" customWidth="1"/>
    <col min="287" max="287" width="1" style="57" customWidth="1"/>
    <col min="288" max="288" width="4.5703125" style="57" customWidth="1"/>
    <col min="289" max="289" width="2.5703125" style="57" customWidth="1"/>
    <col min="290" max="290" width="4.85546875" style="57" customWidth="1"/>
    <col min="291" max="506" width="9.140625" style="57"/>
    <col min="507" max="507" width="1.42578125" style="57" customWidth="1"/>
    <col min="508" max="508" width="11.5703125" style="57" customWidth="1"/>
    <col min="509" max="511" width="0" style="57" hidden="1" customWidth="1"/>
    <col min="512" max="512" width="4.7109375" style="57" customWidth="1"/>
    <col min="513" max="513" width="2.5703125" style="57" customWidth="1"/>
    <col min="514" max="514" width="4.7109375" style="57" customWidth="1"/>
    <col min="515" max="515" width="1" style="57" customWidth="1"/>
    <col min="516" max="516" width="4.7109375" style="57" customWidth="1"/>
    <col min="517" max="517" width="2.5703125" style="57" customWidth="1"/>
    <col min="518" max="518" width="4.7109375" style="57" customWidth="1"/>
    <col min="519" max="519" width="1" style="57" customWidth="1"/>
    <col min="520" max="520" width="4.7109375" style="57" customWidth="1"/>
    <col min="521" max="521" width="2.5703125" style="57" customWidth="1"/>
    <col min="522" max="522" width="4.7109375" style="57" customWidth="1"/>
    <col min="523" max="523" width="1" style="57" customWidth="1"/>
    <col min="524" max="524" width="4.7109375" style="57" customWidth="1"/>
    <col min="525" max="525" width="2.5703125" style="57" customWidth="1"/>
    <col min="526" max="526" width="4.7109375" style="57" customWidth="1"/>
    <col min="527" max="527" width="1.140625" style="57" customWidth="1"/>
    <col min="528" max="528" width="4.7109375" style="57" customWidth="1"/>
    <col min="529" max="529" width="2.5703125" style="57" customWidth="1"/>
    <col min="530" max="530" width="4.7109375" style="57" customWidth="1"/>
    <col min="531" max="531" width="1.140625" style="57" customWidth="1"/>
    <col min="532" max="532" width="4.7109375" style="57" customWidth="1"/>
    <col min="533" max="533" width="2.5703125" style="57" customWidth="1"/>
    <col min="534" max="534" width="4.7109375" style="57" customWidth="1"/>
    <col min="535" max="535" width="1" style="57" customWidth="1"/>
    <col min="536" max="536" width="4.7109375" style="57" customWidth="1"/>
    <col min="537" max="537" width="2.5703125" style="57" customWidth="1"/>
    <col min="538" max="538" width="4.7109375" style="57" customWidth="1"/>
    <col min="539" max="539" width="1" style="57" customWidth="1"/>
    <col min="540" max="540" width="4.7109375" style="57" customWidth="1"/>
    <col min="541" max="541" width="2.5703125" style="57" customWidth="1"/>
    <col min="542" max="542" width="4.7109375" style="57" customWidth="1"/>
    <col min="543" max="543" width="1" style="57" customWidth="1"/>
    <col min="544" max="544" width="4.5703125" style="57" customWidth="1"/>
    <col min="545" max="545" width="2.5703125" style="57" customWidth="1"/>
    <col min="546" max="546" width="4.85546875" style="57" customWidth="1"/>
    <col min="547" max="762" width="9.140625" style="57"/>
    <col min="763" max="763" width="1.42578125" style="57" customWidth="1"/>
    <col min="764" max="764" width="11.5703125" style="57" customWidth="1"/>
    <col min="765" max="767" width="0" style="57" hidden="1" customWidth="1"/>
    <col min="768" max="768" width="4.7109375" style="57" customWidth="1"/>
    <col min="769" max="769" width="2.5703125" style="57" customWidth="1"/>
    <col min="770" max="770" width="4.7109375" style="57" customWidth="1"/>
    <col min="771" max="771" width="1" style="57" customWidth="1"/>
    <col min="772" max="772" width="4.7109375" style="57" customWidth="1"/>
    <col min="773" max="773" width="2.5703125" style="57" customWidth="1"/>
    <col min="774" max="774" width="4.7109375" style="57" customWidth="1"/>
    <col min="775" max="775" width="1" style="57" customWidth="1"/>
    <col min="776" max="776" width="4.7109375" style="57" customWidth="1"/>
    <col min="777" max="777" width="2.5703125" style="57" customWidth="1"/>
    <col min="778" max="778" width="4.7109375" style="57" customWidth="1"/>
    <col min="779" max="779" width="1" style="57" customWidth="1"/>
    <col min="780" max="780" width="4.7109375" style="57" customWidth="1"/>
    <col min="781" max="781" width="2.5703125" style="57" customWidth="1"/>
    <col min="782" max="782" width="4.7109375" style="57" customWidth="1"/>
    <col min="783" max="783" width="1.140625" style="57" customWidth="1"/>
    <col min="784" max="784" width="4.7109375" style="57" customWidth="1"/>
    <col min="785" max="785" width="2.5703125" style="57" customWidth="1"/>
    <col min="786" max="786" width="4.7109375" style="57" customWidth="1"/>
    <col min="787" max="787" width="1.140625" style="57" customWidth="1"/>
    <col min="788" max="788" width="4.7109375" style="57" customWidth="1"/>
    <col min="789" max="789" width="2.5703125" style="57" customWidth="1"/>
    <col min="790" max="790" width="4.7109375" style="57" customWidth="1"/>
    <col min="791" max="791" width="1" style="57" customWidth="1"/>
    <col min="792" max="792" width="4.7109375" style="57" customWidth="1"/>
    <col min="793" max="793" width="2.5703125" style="57" customWidth="1"/>
    <col min="794" max="794" width="4.7109375" style="57" customWidth="1"/>
    <col min="795" max="795" width="1" style="57" customWidth="1"/>
    <col min="796" max="796" width="4.7109375" style="57" customWidth="1"/>
    <col min="797" max="797" width="2.5703125" style="57" customWidth="1"/>
    <col min="798" max="798" width="4.7109375" style="57" customWidth="1"/>
    <col min="799" max="799" width="1" style="57" customWidth="1"/>
    <col min="800" max="800" width="4.5703125" style="57" customWidth="1"/>
    <col min="801" max="801" width="2.5703125" style="57" customWidth="1"/>
    <col min="802" max="802" width="4.85546875" style="57" customWidth="1"/>
    <col min="803" max="1018" width="9.140625" style="57"/>
    <col min="1019" max="1019" width="1.42578125" style="57" customWidth="1"/>
    <col min="1020" max="1020" width="11.5703125" style="57" customWidth="1"/>
    <col min="1021" max="1023" width="0" style="57" hidden="1" customWidth="1"/>
    <col min="1024" max="1024" width="4.7109375" style="57" customWidth="1"/>
    <col min="1025" max="1025" width="2.5703125" style="57" customWidth="1"/>
    <col min="1026" max="1026" width="4.7109375" style="57" customWidth="1"/>
    <col min="1027" max="1027" width="1" style="57" customWidth="1"/>
    <col min="1028" max="1028" width="4.7109375" style="57" customWidth="1"/>
    <col min="1029" max="1029" width="2.5703125" style="57" customWidth="1"/>
    <col min="1030" max="1030" width="4.7109375" style="57" customWidth="1"/>
    <col min="1031" max="1031" width="1" style="57" customWidth="1"/>
    <col min="1032" max="1032" width="4.7109375" style="57" customWidth="1"/>
    <col min="1033" max="1033" width="2.5703125" style="57" customWidth="1"/>
    <col min="1034" max="1034" width="4.7109375" style="57" customWidth="1"/>
    <col min="1035" max="1035" width="1" style="57" customWidth="1"/>
    <col min="1036" max="1036" width="4.7109375" style="57" customWidth="1"/>
    <col min="1037" max="1037" width="2.5703125" style="57" customWidth="1"/>
    <col min="1038" max="1038" width="4.7109375" style="57" customWidth="1"/>
    <col min="1039" max="1039" width="1.140625" style="57" customWidth="1"/>
    <col min="1040" max="1040" width="4.7109375" style="57" customWidth="1"/>
    <col min="1041" max="1041" width="2.5703125" style="57" customWidth="1"/>
    <col min="1042" max="1042" width="4.7109375" style="57" customWidth="1"/>
    <col min="1043" max="1043" width="1.140625" style="57" customWidth="1"/>
    <col min="1044" max="1044" width="4.7109375" style="57" customWidth="1"/>
    <col min="1045" max="1045" width="2.5703125" style="57" customWidth="1"/>
    <col min="1046" max="1046" width="4.7109375" style="57" customWidth="1"/>
    <col min="1047" max="1047" width="1" style="57" customWidth="1"/>
    <col min="1048" max="1048" width="4.7109375" style="57" customWidth="1"/>
    <col min="1049" max="1049" width="2.5703125" style="57" customWidth="1"/>
    <col min="1050" max="1050" width="4.7109375" style="57" customWidth="1"/>
    <col min="1051" max="1051" width="1" style="57" customWidth="1"/>
    <col min="1052" max="1052" width="4.7109375" style="57" customWidth="1"/>
    <col min="1053" max="1053" width="2.5703125" style="57" customWidth="1"/>
    <col min="1054" max="1054" width="4.7109375" style="57" customWidth="1"/>
    <col min="1055" max="1055" width="1" style="57" customWidth="1"/>
    <col min="1056" max="1056" width="4.5703125" style="57" customWidth="1"/>
    <col min="1057" max="1057" width="2.5703125" style="57" customWidth="1"/>
    <col min="1058" max="1058" width="4.85546875" style="57" customWidth="1"/>
    <col min="1059" max="1274" width="9.140625" style="57"/>
    <col min="1275" max="1275" width="1.42578125" style="57" customWidth="1"/>
    <col min="1276" max="1276" width="11.5703125" style="57" customWidth="1"/>
    <col min="1277" max="1279" width="0" style="57" hidden="1" customWidth="1"/>
    <col min="1280" max="1280" width="4.7109375" style="57" customWidth="1"/>
    <col min="1281" max="1281" width="2.5703125" style="57" customWidth="1"/>
    <col min="1282" max="1282" width="4.7109375" style="57" customWidth="1"/>
    <col min="1283" max="1283" width="1" style="57" customWidth="1"/>
    <col min="1284" max="1284" width="4.7109375" style="57" customWidth="1"/>
    <col min="1285" max="1285" width="2.5703125" style="57" customWidth="1"/>
    <col min="1286" max="1286" width="4.7109375" style="57" customWidth="1"/>
    <col min="1287" max="1287" width="1" style="57" customWidth="1"/>
    <col min="1288" max="1288" width="4.7109375" style="57" customWidth="1"/>
    <col min="1289" max="1289" width="2.5703125" style="57" customWidth="1"/>
    <col min="1290" max="1290" width="4.7109375" style="57" customWidth="1"/>
    <col min="1291" max="1291" width="1" style="57" customWidth="1"/>
    <col min="1292" max="1292" width="4.7109375" style="57" customWidth="1"/>
    <col min="1293" max="1293" width="2.5703125" style="57" customWidth="1"/>
    <col min="1294" max="1294" width="4.7109375" style="57" customWidth="1"/>
    <col min="1295" max="1295" width="1.140625" style="57" customWidth="1"/>
    <col min="1296" max="1296" width="4.7109375" style="57" customWidth="1"/>
    <col min="1297" max="1297" width="2.5703125" style="57" customWidth="1"/>
    <col min="1298" max="1298" width="4.7109375" style="57" customWidth="1"/>
    <col min="1299" max="1299" width="1.140625" style="57" customWidth="1"/>
    <col min="1300" max="1300" width="4.7109375" style="57" customWidth="1"/>
    <col min="1301" max="1301" width="2.5703125" style="57" customWidth="1"/>
    <col min="1302" max="1302" width="4.7109375" style="57" customWidth="1"/>
    <col min="1303" max="1303" width="1" style="57" customWidth="1"/>
    <col min="1304" max="1304" width="4.7109375" style="57" customWidth="1"/>
    <col min="1305" max="1305" width="2.5703125" style="57" customWidth="1"/>
    <col min="1306" max="1306" width="4.7109375" style="57" customWidth="1"/>
    <col min="1307" max="1307" width="1" style="57" customWidth="1"/>
    <col min="1308" max="1308" width="4.7109375" style="57" customWidth="1"/>
    <col min="1309" max="1309" width="2.5703125" style="57" customWidth="1"/>
    <col min="1310" max="1310" width="4.7109375" style="57" customWidth="1"/>
    <col min="1311" max="1311" width="1" style="57" customWidth="1"/>
    <col min="1312" max="1312" width="4.5703125" style="57" customWidth="1"/>
    <col min="1313" max="1313" width="2.5703125" style="57" customWidth="1"/>
    <col min="1314" max="1314" width="4.85546875" style="57" customWidth="1"/>
    <col min="1315" max="1530" width="9.140625" style="57"/>
    <col min="1531" max="1531" width="1.42578125" style="57" customWidth="1"/>
    <col min="1532" max="1532" width="11.5703125" style="57" customWidth="1"/>
    <col min="1533" max="1535" width="0" style="57" hidden="1" customWidth="1"/>
    <col min="1536" max="1536" width="4.7109375" style="57" customWidth="1"/>
    <col min="1537" max="1537" width="2.5703125" style="57" customWidth="1"/>
    <col min="1538" max="1538" width="4.7109375" style="57" customWidth="1"/>
    <col min="1539" max="1539" width="1" style="57" customWidth="1"/>
    <col min="1540" max="1540" width="4.7109375" style="57" customWidth="1"/>
    <col min="1541" max="1541" width="2.5703125" style="57" customWidth="1"/>
    <col min="1542" max="1542" width="4.7109375" style="57" customWidth="1"/>
    <col min="1543" max="1543" width="1" style="57" customWidth="1"/>
    <col min="1544" max="1544" width="4.7109375" style="57" customWidth="1"/>
    <col min="1545" max="1545" width="2.5703125" style="57" customWidth="1"/>
    <col min="1546" max="1546" width="4.7109375" style="57" customWidth="1"/>
    <col min="1547" max="1547" width="1" style="57" customWidth="1"/>
    <col min="1548" max="1548" width="4.7109375" style="57" customWidth="1"/>
    <col min="1549" max="1549" width="2.5703125" style="57" customWidth="1"/>
    <col min="1550" max="1550" width="4.7109375" style="57" customWidth="1"/>
    <col min="1551" max="1551" width="1.140625" style="57" customWidth="1"/>
    <col min="1552" max="1552" width="4.7109375" style="57" customWidth="1"/>
    <col min="1553" max="1553" width="2.5703125" style="57" customWidth="1"/>
    <col min="1554" max="1554" width="4.7109375" style="57" customWidth="1"/>
    <col min="1555" max="1555" width="1.140625" style="57" customWidth="1"/>
    <col min="1556" max="1556" width="4.7109375" style="57" customWidth="1"/>
    <col min="1557" max="1557" width="2.5703125" style="57" customWidth="1"/>
    <col min="1558" max="1558" width="4.7109375" style="57" customWidth="1"/>
    <col min="1559" max="1559" width="1" style="57" customWidth="1"/>
    <col min="1560" max="1560" width="4.7109375" style="57" customWidth="1"/>
    <col min="1561" max="1561" width="2.5703125" style="57" customWidth="1"/>
    <col min="1562" max="1562" width="4.7109375" style="57" customWidth="1"/>
    <col min="1563" max="1563" width="1" style="57" customWidth="1"/>
    <col min="1564" max="1564" width="4.7109375" style="57" customWidth="1"/>
    <col min="1565" max="1565" width="2.5703125" style="57" customWidth="1"/>
    <col min="1566" max="1566" width="4.7109375" style="57" customWidth="1"/>
    <col min="1567" max="1567" width="1" style="57" customWidth="1"/>
    <col min="1568" max="1568" width="4.5703125" style="57" customWidth="1"/>
    <col min="1569" max="1569" width="2.5703125" style="57" customWidth="1"/>
    <col min="1570" max="1570" width="4.85546875" style="57" customWidth="1"/>
    <col min="1571" max="1786" width="9.140625" style="57"/>
    <col min="1787" max="1787" width="1.42578125" style="57" customWidth="1"/>
    <col min="1788" max="1788" width="11.5703125" style="57" customWidth="1"/>
    <col min="1789" max="1791" width="0" style="57" hidden="1" customWidth="1"/>
    <col min="1792" max="1792" width="4.7109375" style="57" customWidth="1"/>
    <col min="1793" max="1793" width="2.5703125" style="57" customWidth="1"/>
    <col min="1794" max="1794" width="4.7109375" style="57" customWidth="1"/>
    <col min="1795" max="1795" width="1" style="57" customWidth="1"/>
    <col min="1796" max="1796" width="4.7109375" style="57" customWidth="1"/>
    <col min="1797" max="1797" width="2.5703125" style="57" customWidth="1"/>
    <col min="1798" max="1798" width="4.7109375" style="57" customWidth="1"/>
    <col min="1799" max="1799" width="1" style="57" customWidth="1"/>
    <col min="1800" max="1800" width="4.7109375" style="57" customWidth="1"/>
    <col min="1801" max="1801" width="2.5703125" style="57" customWidth="1"/>
    <col min="1802" max="1802" width="4.7109375" style="57" customWidth="1"/>
    <col min="1803" max="1803" width="1" style="57" customWidth="1"/>
    <col min="1804" max="1804" width="4.7109375" style="57" customWidth="1"/>
    <col min="1805" max="1805" width="2.5703125" style="57" customWidth="1"/>
    <col min="1806" max="1806" width="4.7109375" style="57" customWidth="1"/>
    <col min="1807" max="1807" width="1.140625" style="57" customWidth="1"/>
    <col min="1808" max="1808" width="4.7109375" style="57" customWidth="1"/>
    <col min="1809" max="1809" width="2.5703125" style="57" customWidth="1"/>
    <col min="1810" max="1810" width="4.7109375" style="57" customWidth="1"/>
    <col min="1811" max="1811" width="1.140625" style="57" customWidth="1"/>
    <col min="1812" max="1812" width="4.7109375" style="57" customWidth="1"/>
    <col min="1813" max="1813" width="2.5703125" style="57" customWidth="1"/>
    <col min="1814" max="1814" width="4.7109375" style="57" customWidth="1"/>
    <col min="1815" max="1815" width="1" style="57" customWidth="1"/>
    <col min="1816" max="1816" width="4.7109375" style="57" customWidth="1"/>
    <col min="1817" max="1817" width="2.5703125" style="57" customWidth="1"/>
    <col min="1818" max="1818" width="4.7109375" style="57" customWidth="1"/>
    <col min="1819" max="1819" width="1" style="57" customWidth="1"/>
    <col min="1820" max="1820" width="4.7109375" style="57" customWidth="1"/>
    <col min="1821" max="1821" width="2.5703125" style="57" customWidth="1"/>
    <col min="1822" max="1822" width="4.7109375" style="57" customWidth="1"/>
    <col min="1823" max="1823" width="1" style="57" customWidth="1"/>
    <col min="1824" max="1824" width="4.5703125" style="57" customWidth="1"/>
    <col min="1825" max="1825" width="2.5703125" style="57" customWidth="1"/>
    <col min="1826" max="1826" width="4.85546875" style="57" customWidth="1"/>
    <col min="1827" max="2042" width="9.140625" style="57"/>
    <col min="2043" max="2043" width="1.42578125" style="57" customWidth="1"/>
    <col min="2044" max="2044" width="11.5703125" style="57" customWidth="1"/>
    <col min="2045" max="2047" width="0" style="57" hidden="1" customWidth="1"/>
    <col min="2048" max="2048" width="4.7109375" style="57" customWidth="1"/>
    <col min="2049" max="2049" width="2.5703125" style="57" customWidth="1"/>
    <col min="2050" max="2050" width="4.7109375" style="57" customWidth="1"/>
    <col min="2051" max="2051" width="1" style="57" customWidth="1"/>
    <col min="2052" max="2052" width="4.7109375" style="57" customWidth="1"/>
    <col min="2053" max="2053" width="2.5703125" style="57" customWidth="1"/>
    <col min="2054" max="2054" width="4.7109375" style="57" customWidth="1"/>
    <col min="2055" max="2055" width="1" style="57" customWidth="1"/>
    <col min="2056" max="2056" width="4.7109375" style="57" customWidth="1"/>
    <col min="2057" max="2057" width="2.5703125" style="57" customWidth="1"/>
    <col min="2058" max="2058" width="4.7109375" style="57" customWidth="1"/>
    <col min="2059" max="2059" width="1" style="57" customWidth="1"/>
    <col min="2060" max="2060" width="4.7109375" style="57" customWidth="1"/>
    <col min="2061" max="2061" width="2.5703125" style="57" customWidth="1"/>
    <col min="2062" max="2062" width="4.7109375" style="57" customWidth="1"/>
    <col min="2063" max="2063" width="1.140625" style="57" customWidth="1"/>
    <col min="2064" max="2064" width="4.7109375" style="57" customWidth="1"/>
    <col min="2065" max="2065" width="2.5703125" style="57" customWidth="1"/>
    <col min="2066" max="2066" width="4.7109375" style="57" customWidth="1"/>
    <col min="2067" max="2067" width="1.140625" style="57" customWidth="1"/>
    <col min="2068" max="2068" width="4.7109375" style="57" customWidth="1"/>
    <col min="2069" max="2069" width="2.5703125" style="57" customWidth="1"/>
    <col min="2070" max="2070" width="4.7109375" style="57" customWidth="1"/>
    <col min="2071" max="2071" width="1" style="57" customWidth="1"/>
    <col min="2072" max="2072" width="4.7109375" style="57" customWidth="1"/>
    <col min="2073" max="2073" width="2.5703125" style="57" customWidth="1"/>
    <col min="2074" max="2074" width="4.7109375" style="57" customWidth="1"/>
    <col min="2075" max="2075" width="1" style="57" customWidth="1"/>
    <col min="2076" max="2076" width="4.7109375" style="57" customWidth="1"/>
    <col min="2077" max="2077" width="2.5703125" style="57" customWidth="1"/>
    <col min="2078" max="2078" width="4.7109375" style="57" customWidth="1"/>
    <col min="2079" max="2079" width="1" style="57" customWidth="1"/>
    <col min="2080" max="2080" width="4.5703125" style="57" customWidth="1"/>
    <col min="2081" max="2081" width="2.5703125" style="57" customWidth="1"/>
    <col min="2082" max="2082" width="4.85546875" style="57" customWidth="1"/>
    <col min="2083" max="2298" width="9.140625" style="57"/>
    <col min="2299" max="2299" width="1.42578125" style="57" customWidth="1"/>
    <col min="2300" max="2300" width="11.5703125" style="57" customWidth="1"/>
    <col min="2301" max="2303" width="0" style="57" hidden="1" customWidth="1"/>
    <col min="2304" max="2304" width="4.7109375" style="57" customWidth="1"/>
    <col min="2305" max="2305" width="2.5703125" style="57" customWidth="1"/>
    <col min="2306" max="2306" width="4.7109375" style="57" customWidth="1"/>
    <col min="2307" max="2307" width="1" style="57" customWidth="1"/>
    <col min="2308" max="2308" width="4.7109375" style="57" customWidth="1"/>
    <col min="2309" max="2309" width="2.5703125" style="57" customWidth="1"/>
    <col min="2310" max="2310" width="4.7109375" style="57" customWidth="1"/>
    <col min="2311" max="2311" width="1" style="57" customWidth="1"/>
    <col min="2312" max="2312" width="4.7109375" style="57" customWidth="1"/>
    <col min="2313" max="2313" width="2.5703125" style="57" customWidth="1"/>
    <col min="2314" max="2314" width="4.7109375" style="57" customWidth="1"/>
    <col min="2315" max="2315" width="1" style="57" customWidth="1"/>
    <col min="2316" max="2316" width="4.7109375" style="57" customWidth="1"/>
    <col min="2317" max="2317" width="2.5703125" style="57" customWidth="1"/>
    <col min="2318" max="2318" width="4.7109375" style="57" customWidth="1"/>
    <col min="2319" max="2319" width="1.140625" style="57" customWidth="1"/>
    <col min="2320" max="2320" width="4.7109375" style="57" customWidth="1"/>
    <col min="2321" max="2321" width="2.5703125" style="57" customWidth="1"/>
    <col min="2322" max="2322" width="4.7109375" style="57" customWidth="1"/>
    <col min="2323" max="2323" width="1.140625" style="57" customWidth="1"/>
    <col min="2324" max="2324" width="4.7109375" style="57" customWidth="1"/>
    <col min="2325" max="2325" width="2.5703125" style="57" customWidth="1"/>
    <col min="2326" max="2326" width="4.7109375" style="57" customWidth="1"/>
    <col min="2327" max="2327" width="1" style="57" customWidth="1"/>
    <col min="2328" max="2328" width="4.7109375" style="57" customWidth="1"/>
    <col min="2329" max="2329" width="2.5703125" style="57" customWidth="1"/>
    <col min="2330" max="2330" width="4.7109375" style="57" customWidth="1"/>
    <col min="2331" max="2331" width="1" style="57" customWidth="1"/>
    <col min="2332" max="2332" width="4.7109375" style="57" customWidth="1"/>
    <col min="2333" max="2333" width="2.5703125" style="57" customWidth="1"/>
    <col min="2334" max="2334" width="4.7109375" style="57" customWidth="1"/>
    <col min="2335" max="2335" width="1" style="57" customWidth="1"/>
    <col min="2336" max="2336" width="4.5703125" style="57" customWidth="1"/>
    <col min="2337" max="2337" width="2.5703125" style="57" customWidth="1"/>
    <col min="2338" max="2338" width="4.85546875" style="57" customWidth="1"/>
    <col min="2339" max="2554" width="9.140625" style="57"/>
    <col min="2555" max="2555" width="1.42578125" style="57" customWidth="1"/>
    <col min="2556" max="2556" width="11.5703125" style="57" customWidth="1"/>
    <col min="2557" max="2559" width="0" style="57" hidden="1" customWidth="1"/>
    <col min="2560" max="2560" width="4.7109375" style="57" customWidth="1"/>
    <col min="2561" max="2561" width="2.5703125" style="57" customWidth="1"/>
    <col min="2562" max="2562" width="4.7109375" style="57" customWidth="1"/>
    <col min="2563" max="2563" width="1" style="57" customWidth="1"/>
    <col min="2564" max="2564" width="4.7109375" style="57" customWidth="1"/>
    <col min="2565" max="2565" width="2.5703125" style="57" customWidth="1"/>
    <col min="2566" max="2566" width="4.7109375" style="57" customWidth="1"/>
    <col min="2567" max="2567" width="1" style="57" customWidth="1"/>
    <col min="2568" max="2568" width="4.7109375" style="57" customWidth="1"/>
    <col min="2569" max="2569" width="2.5703125" style="57" customWidth="1"/>
    <col min="2570" max="2570" width="4.7109375" style="57" customWidth="1"/>
    <col min="2571" max="2571" width="1" style="57" customWidth="1"/>
    <col min="2572" max="2572" width="4.7109375" style="57" customWidth="1"/>
    <col min="2573" max="2573" width="2.5703125" style="57" customWidth="1"/>
    <col min="2574" max="2574" width="4.7109375" style="57" customWidth="1"/>
    <col min="2575" max="2575" width="1.140625" style="57" customWidth="1"/>
    <col min="2576" max="2576" width="4.7109375" style="57" customWidth="1"/>
    <col min="2577" max="2577" width="2.5703125" style="57" customWidth="1"/>
    <col min="2578" max="2578" width="4.7109375" style="57" customWidth="1"/>
    <col min="2579" max="2579" width="1.140625" style="57" customWidth="1"/>
    <col min="2580" max="2580" width="4.7109375" style="57" customWidth="1"/>
    <col min="2581" max="2581" width="2.5703125" style="57" customWidth="1"/>
    <col min="2582" max="2582" width="4.7109375" style="57" customWidth="1"/>
    <col min="2583" max="2583" width="1" style="57" customWidth="1"/>
    <col min="2584" max="2584" width="4.7109375" style="57" customWidth="1"/>
    <col min="2585" max="2585" width="2.5703125" style="57" customWidth="1"/>
    <col min="2586" max="2586" width="4.7109375" style="57" customWidth="1"/>
    <col min="2587" max="2587" width="1" style="57" customWidth="1"/>
    <col min="2588" max="2588" width="4.7109375" style="57" customWidth="1"/>
    <col min="2589" max="2589" width="2.5703125" style="57" customWidth="1"/>
    <col min="2590" max="2590" width="4.7109375" style="57" customWidth="1"/>
    <col min="2591" max="2591" width="1" style="57" customWidth="1"/>
    <col min="2592" max="2592" width="4.5703125" style="57" customWidth="1"/>
    <col min="2593" max="2593" width="2.5703125" style="57" customWidth="1"/>
    <col min="2594" max="2594" width="4.85546875" style="57" customWidth="1"/>
    <col min="2595" max="2810" width="9.140625" style="57"/>
    <col min="2811" max="2811" width="1.42578125" style="57" customWidth="1"/>
    <col min="2812" max="2812" width="11.5703125" style="57" customWidth="1"/>
    <col min="2813" max="2815" width="0" style="57" hidden="1" customWidth="1"/>
    <col min="2816" max="2816" width="4.7109375" style="57" customWidth="1"/>
    <col min="2817" max="2817" width="2.5703125" style="57" customWidth="1"/>
    <col min="2818" max="2818" width="4.7109375" style="57" customWidth="1"/>
    <col min="2819" max="2819" width="1" style="57" customWidth="1"/>
    <col min="2820" max="2820" width="4.7109375" style="57" customWidth="1"/>
    <col min="2821" max="2821" width="2.5703125" style="57" customWidth="1"/>
    <col min="2822" max="2822" width="4.7109375" style="57" customWidth="1"/>
    <col min="2823" max="2823" width="1" style="57" customWidth="1"/>
    <col min="2824" max="2824" width="4.7109375" style="57" customWidth="1"/>
    <col min="2825" max="2825" width="2.5703125" style="57" customWidth="1"/>
    <col min="2826" max="2826" width="4.7109375" style="57" customWidth="1"/>
    <col min="2827" max="2827" width="1" style="57" customWidth="1"/>
    <col min="2828" max="2828" width="4.7109375" style="57" customWidth="1"/>
    <col min="2829" max="2829" width="2.5703125" style="57" customWidth="1"/>
    <col min="2830" max="2830" width="4.7109375" style="57" customWidth="1"/>
    <col min="2831" max="2831" width="1.140625" style="57" customWidth="1"/>
    <col min="2832" max="2832" width="4.7109375" style="57" customWidth="1"/>
    <col min="2833" max="2833" width="2.5703125" style="57" customWidth="1"/>
    <col min="2834" max="2834" width="4.7109375" style="57" customWidth="1"/>
    <col min="2835" max="2835" width="1.140625" style="57" customWidth="1"/>
    <col min="2836" max="2836" width="4.7109375" style="57" customWidth="1"/>
    <col min="2837" max="2837" width="2.5703125" style="57" customWidth="1"/>
    <col min="2838" max="2838" width="4.7109375" style="57" customWidth="1"/>
    <col min="2839" max="2839" width="1" style="57" customWidth="1"/>
    <col min="2840" max="2840" width="4.7109375" style="57" customWidth="1"/>
    <col min="2841" max="2841" width="2.5703125" style="57" customWidth="1"/>
    <col min="2842" max="2842" width="4.7109375" style="57" customWidth="1"/>
    <col min="2843" max="2843" width="1" style="57" customWidth="1"/>
    <col min="2844" max="2844" width="4.7109375" style="57" customWidth="1"/>
    <col min="2845" max="2845" width="2.5703125" style="57" customWidth="1"/>
    <col min="2846" max="2846" width="4.7109375" style="57" customWidth="1"/>
    <col min="2847" max="2847" width="1" style="57" customWidth="1"/>
    <col min="2848" max="2848" width="4.5703125" style="57" customWidth="1"/>
    <col min="2849" max="2849" width="2.5703125" style="57" customWidth="1"/>
    <col min="2850" max="2850" width="4.85546875" style="57" customWidth="1"/>
    <col min="2851" max="3066" width="9.140625" style="57"/>
    <col min="3067" max="3067" width="1.42578125" style="57" customWidth="1"/>
    <col min="3068" max="3068" width="11.5703125" style="57" customWidth="1"/>
    <col min="3069" max="3071" width="0" style="57" hidden="1" customWidth="1"/>
    <col min="3072" max="3072" width="4.7109375" style="57" customWidth="1"/>
    <col min="3073" max="3073" width="2.5703125" style="57" customWidth="1"/>
    <col min="3074" max="3074" width="4.7109375" style="57" customWidth="1"/>
    <col min="3075" max="3075" width="1" style="57" customWidth="1"/>
    <col min="3076" max="3076" width="4.7109375" style="57" customWidth="1"/>
    <col min="3077" max="3077" width="2.5703125" style="57" customWidth="1"/>
    <col min="3078" max="3078" width="4.7109375" style="57" customWidth="1"/>
    <col min="3079" max="3079" width="1" style="57" customWidth="1"/>
    <col min="3080" max="3080" width="4.7109375" style="57" customWidth="1"/>
    <col min="3081" max="3081" width="2.5703125" style="57" customWidth="1"/>
    <col min="3082" max="3082" width="4.7109375" style="57" customWidth="1"/>
    <col min="3083" max="3083" width="1" style="57" customWidth="1"/>
    <col min="3084" max="3084" width="4.7109375" style="57" customWidth="1"/>
    <col min="3085" max="3085" width="2.5703125" style="57" customWidth="1"/>
    <col min="3086" max="3086" width="4.7109375" style="57" customWidth="1"/>
    <col min="3087" max="3087" width="1.140625" style="57" customWidth="1"/>
    <col min="3088" max="3088" width="4.7109375" style="57" customWidth="1"/>
    <col min="3089" max="3089" width="2.5703125" style="57" customWidth="1"/>
    <col min="3090" max="3090" width="4.7109375" style="57" customWidth="1"/>
    <col min="3091" max="3091" width="1.140625" style="57" customWidth="1"/>
    <col min="3092" max="3092" width="4.7109375" style="57" customWidth="1"/>
    <col min="3093" max="3093" width="2.5703125" style="57" customWidth="1"/>
    <col min="3094" max="3094" width="4.7109375" style="57" customWidth="1"/>
    <col min="3095" max="3095" width="1" style="57" customWidth="1"/>
    <col min="3096" max="3096" width="4.7109375" style="57" customWidth="1"/>
    <col min="3097" max="3097" width="2.5703125" style="57" customWidth="1"/>
    <col min="3098" max="3098" width="4.7109375" style="57" customWidth="1"/>
    <col min="3099" max="3099" width="1" style="57" customWidth="1"/>
    <col min="3100" max="3100" width="4.7109375" style="57" customWidth="1"/>
    <col min="3101" max="3101" width="2.5703125" style="57" customWidth="1"/>
    <col min="3102" max="3102" width="4.7109375" style="57" customWidth="1"/>
    <col min="3103" max="3103" width="1" style="57" customWidth="1"/>
    <col min="3104" max="3104" width="4.5703125" style="57" customWidth="1"/>
    <col min="3105" max="3105" width="2.5703125" style="57" customWidth="1"/>
    <col min="3106" max="3106" width="4.85546875" style="57" customWidth="1"/>
    <col min="3107" max="3322" width="9.140625" style="57"/>
    <col min="3323" max="3323" width="1.42578125" style="57" customWidth="1"/>
    <col min="3324" max="3324" width="11.5703125" style="57" customWidth="1"/>
    <col min="3325" max="3327" width="0" style="57" hidden="1" customWidth="1"/>
    <col min="3328" max="3328" width="4.7109375" style="57" customWidth="1"/>
    <col min="3329" max="3329" width="2.5703125" style="57" customWidth="1"/>
    <col min="3330" max="3330" width="4.7109375" style="57" customWidth="1"/>
    <col min="3331" max="3331" width="1" style="57" customWidth="1"/>
    <col min="3332" max="3332" width="4.7109375" style="57" customWidth="1"/>
    <col min="3333" max="3333" width="2.5703125" style="57" customWidth="1"/>
    <col min="3334" max="3334" width="4.7109375" style="57" customWidth="1"/>
    <col min="3335" max="3335" width="1" style="57" customWidth="1"/>
    <col min="3336" max="3336" width="4.7109375" style="57" customWidth="1"/>
    <col min="3337" max="3337" width="2.5703125" style="57" customWidth="1"/>
    <col min="3338" max="3338" width="4.7109375" style="57" customWidth="1"/>
    <col min="3339" max="3339" width="1" style="57" customWidth="1"/>
    <col min="3340" max="3340" width="4.7109375" style="57" customWidth="1"/>
    <col min="3341" max="3341" width="2.5703125" style="57" customWidth="1"/>
    <col min="3342" max="3342" width="4.7109375" style="57" customWidth="1"/>
    <col min="3343" max="3343" width="1.140625" style="57" customWidth="1"/>
    <col min="3344" max="3344" width="4.7109375" style="57" customWidth="1"/>
    <col min="3345" max="3345" width="2.5703125" style="57" customWidth="1"/>
    <col min="3346" max="3346" width="4.7109375" style="57" customWidth="1"/>
    <col min="3347" max="3347" width="1.140625" style="57" customWidth="1"/>
    <col min="3348" max="3348" width="4.7109375" style="57" customWidth="1"/>
    <col min="3349" max="3349" width="2.5703125" style="57" customWidth="1"/>
    <col min="3350" max="3350" width="4.7109375" style="57" customWidth="1"/>
    <col min="3351" max="3351" width="1" style="57" customWidth="1"/>
    <col min="3352" max="3352" width="4.7109375" style="57" customWidth="1"/>
    <col min="3353" max="3353" width="2.5703125" style="57" customWidth="1"/>
    <col min="3354" max="3354" width="4.7109375" style="57" customWidth="1"/>
    <col min="3355" max="3355" width="1" style="57" customWidth="1"/>
    <col min="3356" max="3356" width="4.7109375" style="57" customWidth="1"/>
    <col min="3357" max="3357" width="2.5703125" style="57" customWidth="1"/>
    <col min="3358" max="3358" width="4.7109375" style="57" customWidth="1"/>
    <col min="3359" max="3359" width="1" style="57" customWidth="1"/>
    <col min="3360" max="3360" width="4.5703125" style="57" customWidth="1"/>
    <col min="3361" max="3361" width="2.5703125" style="57" customWidth="1"/>
    <col min="3362" max="3362" width="4.85546875" style="57" customWidth="1"/>
    <col min="3363" max="3578" width="9.140625" style="57"/>
    <col min="3579" max="3579" width="1.42578125" style="57" customWidth="1"/>
    <col min="3580" max="3580" width="11.5703125" style="57" customWidth="1"/>
    <col min="3581" max="3583" width="0" style="57" hidden="1" customWidth="1"/>
    <col min="3584" max="3584" width="4.7109375" style="57" customWidth="1"/>
    <col min="3585" max="3585" width="2.5703125" style="57" customWidth="1"/>
    <col min="3586" max="3586" width="4.7109375" style="57" customWidth="1"/>
    <col min="3587" max="3587" width="1" style="57" customWidth="1"/>
    <col min="3588" max="3588" width="4.7109375" style="57" customWidth="1"/>
    <col min="3589" max="3589" width="2.5703125" style="57" customWidth="1"/>
    <col min="3590" max="3590" width="4.7109375" style="57" customWidth="1"/>
    <col min="3591" max="3591" width="1" style="57" customWidth="1"/>
    <col min="3592" max="3592" width="4.7109375" style="57" customWidth="1"/>
    <col min="3593" max="3593" width="2.5703125" style="57" customWidth="1"/>
    <col min="3594" max="3594" width="4.7109375" style="57" customWidth="1"/>
    <col min="3595" max="3595" width="1" style="57" customWidth="1"/>
    <col min="3596" max="3596" width="4.7109375" style="57" customWidth="1"/>
    <col min="3597" max="3597" width="2.5703125" style="57" customWidth="1"/>
    <col min="3598" max="3598" width="4.7109375" style="57" customWidth="1"/>
    <col min="3599" max="3599" width="1.140625" style="57" customWidth="1"/>
    <col min="3600" max="3600" width="4.7109375" style="57" customWidth="1"/>
    <col min="3601" max="3601" width="2.5703125" style="57" customWidth="1"/>
    <col min="3602" max="3602" width="4.7109375" style="57" customWidth="1"/>
    <col min="3603" max="3603" width="1.140625" style="57" customWidth="1"/>
    <col min="3604" max="3604" width="4.7109375" style="57" customWidth="1"/>
    <col min="3605" max="3605" width="2.5703125" style="57" customWidth="1"/>
    <col min="3606" max="3606" width="4.7109375" style="57" customWidth="1"/>
    <col min="3607" max="3607" width="1" style="57" customWidth="1"/>
    <col min="3608" max="3608" width="4.7109375" style="57" customWidth="1"/>
    <col min="3609" max="3609" width="2.5703125" style="57" customWidth="1"/>
    <col min="3610" max="3610" width="4.7109375" style="57" customWidth="1"/>
    <col min="3611" max="3611" width="1" style="57" customWidth="1"/>
    <col min="3612" max="3612" width="4.7109375" style="57" customWidth="1"/>
    <col min="3613" max="3613" width="2.5703125" style="57" customWidth="1"/>
    <col min="3614" max="3614" width="4.7109375" style="57" customWidth="1"/>
    <col min="3615" max="3615" width="1" style="57" customWidth="1"/>
    <col min="3616" max="3616" width="4.5703125" style="57" customWidth="1"/>
    <col min="3617" max="3617" width="2.5703125" style="57" customWidth="1"/>
    <col min="3618" max="3618" width="4.85546875" style="57" customWidth="1"/>
    <col min="3619" max="3834" width="9.140625" style="57"/>
    <col min="3835" max="3835" width="1.42578125" style="57" customWidth="1"/>
    <col min="3836" max="3836" width="11.5703125" style="57" customWidth="1"/>
    <col min="3837" max="3839" width="0" style="57" hidden="1" customWidth="1"/>
    <col min="3840" max="3840" width="4.7109375" style="57" customWidth="1"/>
    <col min="3841" max="3841" width="2.5703125" style="57" customWidth="1"/>
    <col min="3842" max="3842" width="4.7109375" style="57" customWidth="1"/>
    <col min="3843" max="3843" width="1" style="57" customWidth="1"/>
    <col min="3844" max="3844" width="4.7109375" style="57" customWidth="1"/>
    <col min="3845" max="3845" width="2.5703125" style="57" customWidth="1"/>
    <col min="3846" max="3846" width="4.7109375" style="57" customWidth="1"/>
    <col min="3847" max="3847" width="1" style="57" customWidth="1"/>
    <col min="3848" max="3848" width="4.7109375" style="57" customWidth="1"/>
    <col min="3849" max="3849" width="2.5703125" style="57" customWidth="1"/>
    <col min="3850" max="3850" width="4.7109375" style="57" customWidth="1"/>
    <col min="3851" max="3851" width="1" style="57" customWidth="1"/>
    <col min="3852" max="3852" width="4.7109375" style="57" customWidth="1"/>
    <col min="3853" max="3853" width="2.5703125" style="57" customWidth="1"/>
    <col min="3854" max="3854" width="4.7109375" style="57" customWidth="1"/>
    <col min="3855" max="3855" width="1.140625" style="57" customWidth="1"/>
    <col min="3856" max="3856" width="4.7109375" style="57" customWidth="1"/>
    <col min="3857" max="3857" width="2.5703125" style="57" customWidth="1"/>
    <col min="3858" max="3858" width="4.7109375" style="57" customWidth="1"/>
    <col min="3859" max="3859" width="1.140625" style="57" customWidth="1"/>
    <col min="3860" max="3860" width="4.7109375" style="57" customWidth="1"/>
    <col min="3861" max="3861" width="2.5703125" style="57" customWidth="1"/>
    <col min="3862" max="3862" width="4.7109375" style="57" customWidth="1"/>
    <col min="3863" max="3863" width="1" style="57" customWidth="1"/>
    <col min="3864" max="3864" width="4.7109375" style="57" customWidth="1"/>
    <col min="3865" max="3865" width="2.5703125" style="57" customWidth="1"/>
    <col min="3866" max="3866" width="4.7109375" style="57" customWidth="1"/>
    <col min="3867" max="3867" width="1" style="57" customWidth="1"/>
    <col min="3868" max="3868" width="4.7109375" style="57" customWidth="1"/>
    <col min="3869" max="3869" width="2.5703125" style="57" customWidth="1"/>
    <col min="3870" max="3870" width="4.7109375" style="57" customWidth="1"/>
    <col min="3871" max="3871" width="1" style="57" customWidth="1"/>
    <col min="3872" max="3872" width="4.5703125" style="57" customWidth="1"/>
    <col min="3873" max="3873" width="2.5703125" style="57" customWidth="1"/>
    <col min="3874" max="3874" width="4.85546875" style="57" customWidth="1"/>
    <col min="3875" max="4090" width="9.140625" style="57"/>
    <col min="4091" max="4091" width="1.42578125" style="57" customWidth="1"/>
    <col min="4092" max="4092" width="11.5703125" style="57" customWidth="1"/>
    <col min="4093" max="4095" width="0" style="57" hidden="1" customWidth="1"/>
    <col min="4096" max="4096" width="4.7109375" style="57" customWidth="1"/>
    <col min="4097" max="4097" width="2.5703125" style="57" customWidth="1"/>
    <col min="4098" max="4098" width="4.7109375" style="57" customWidth="1"/>
    <col min="4099" max="4099" width="1" style="57" customWidth="1"/>
    <col min="4100" max="4100" width="4.7109375" style="57" customWidth="1"/>
    <col min="4101" max="4101" width="2.5703125" style="57" customWidth="1"/>
    <col min="4102" max="4102" width="4.7109375" style="57" customWidth="1"/>
    <col min="4103" max="4103" width="1" style="57" customWidth="1"/>
    <col min="4104" max="4104" width="4.7109375" style="57" customWidth="1"/>
    <col min="4105" max="4105" width="2.5703125" style="57" customWidth="1"/>
    <col min="4106" max="4106" width="4.7109375" style="57" customWidth="1"/>
    <col min="4107" max="4107" width="1" style="57" customWidth="1"/>
    <col min="4108" max="4108" width="4.7109375" style="57" customWidth="1"/>
    <col min="4109" max="4109" width="2.5703125" style="57" customWidth="1"/>
    <col min="4110" max="4110" width="4.7109375" style="57" customWidth="1"/>
    <col min="4111" max="4111" width="1.140625" style="57" customWidth="1"/>
    <col min="4112" max="4112" width="4.7109375" style="57" customWidth="1"/>
    <col min="4113" max="4113" width="2.5703125" style="57" customWidth="1"/>
    <col min="4114" max="4114" width="4.7109375" style="57" customWidth="1"/>
    <col min="4115" max="4115" width="1.140625" style="57" customWidth="1"/>
    <col min="4116" max="4116" width="4.7109375" style="57" customWidth="1"/>
    <col min="4117" max="4117" width="2.5703125" style="57" customWidth="1"/>
    <col min="4118" max="4118" width="4.7109375" style="57" customWidth="1"/>
    <col min="4119" max="4119" width="1" style="57" customWidth="1"/>
    <col min="4120" max="4120" width="4.7109375" style="57" customWidth="1"/>
    <col min="4121" max="4121" width="2.5703125" style="57" customWidth="1"/>
    <col min="4122" max="4122" width="4.7109375" style="57" customWidth="1"/>
    <col min="4123" max="4123" width="1" style="57" customWidth="1"/>
    <col min="4124" max="4124" width="4.7109375" style="57" customWidth="1"/>
    <col min="4125" max="4125" width="2.5703125" style="57" customWidth="1"/>
    <col min="4126" max="4126" width="4.7109375" style="57" customWidth="1"/>
    <col min="4127" max="4127" width="1" style="57" customWidth="1"/>
    <col min="4128" max="4128" width="4.5703125" style="57" customWidth="1"/>
    <col min="4129" max="4129" width="2.5703125" style="57" customWidth="1"/>
    <col min="4130" max="4130" width="4.85546875" style="57" customWidth="1"/>
    <col min="4131" max="4346" width="9.140625" style="57"/>
    <col min="4347" max="4347" width="1.42578125" style="57" customWidth="1"/>
    <col min="4348" max="4348" width="11.5703125" style="57" customWidth="1"/>
    <col min="4349" max="4351" width="0" style="57" hidden="1" customWidth="1"/>
    <col min="4352" max="4352" width="4.7109375" style="57" customWidth="1"/>
    <col min="4353" max="4353" width="2.5703125" style="57" customWidth="1"/>
    <col min="4354" max="4354" width="4.7109375" style="57" customWidth="1"/>
    <col min="4355" max="4355" width="1" style="57" customWidth="1"/>
    <col min="4356" max="4356" width="4.7109375" style="57" customWidth="1"/>
    <col min="4357" max="4357" width="2.5703125" style="57" customWidth="1"/>
    <col min="4358" max="4358" width="4.7109375" style="57" customWidth="1"/>
    <col min="4359" max="4359" width="1" style="57" customWidth="1"/>
    <col min="4360" max="4360" width="4.7109375" style="57" customWidth="1"/>
    <col min="4361" max="4361" width="2.5703125" style="57" customWidth="1"/>
    <col min="4362" max="4362" width="4.7109375" style="57" customWidth="1"/>
    <col min="4363" max="4363" width="1" style="57" customWidth="1"/>
    <col min="4364" max="4364" width="4.7109375" style="57" customWidth="1"/>
    <col min="4365" max="4365" width="2.5703125" style="57" customWidth="1"/>
    <col min="4366" max="4366" width="4.7109375" style="57" customWidth="1"/>
    <col min="4367" max="4367" width="1.140625" style="57" customWidth="1"/>
    <col min="4368" max="4368" width="4.7109375" style="57" customWidth="1"/>
    <col min="4369" max="4369" width="2.5703125" style="57" customWidth="1"/>
    <col min="4370" max="4370" width="4.7109375" style="57" customWidth="1"/>
    <col min="4371" max="4371" width="1.140625" style="57" customWidth="1"/>
    <col min="4372" max="4372" width="4.7109375" style="57" customWidth="1"/>
    <col min="4373" max="4373" width="2.5703125" style="57" customWidth="1"/>
    <col min="4374" max="4374" width="4.7109375" style="57" customWidth="1"/>
    <col min="4375" max="4375" width="1" style="57" customWidth="1"/>
    <col min="4376" max="4376" width="4.7109375" style="57" customWidth="1"/>
    <col min="4377" max="4377" width="2.5703125" style="57" customWidth="1"/>
    <col min="4378" max="4378" width="4.7109375" style="57" customWidth="1"/>
    <col min="4379" max="4379" width="1" style="57" customWidth="1"/>
    <col min="4380" max="4380" width="4.7109375" style="57" customWidth="1"/>
    <col min="4381" max="4381" width="2.5703125" style="57" customWidth="1"/>
    <col min="4382" max="4382" width="4.7109375" style="57" customWidth="1"/>
    <col min="4383" max="4383" width="1" style="57" customWidth="1"/>
    <col min="4384" max="4384" width="4.5703125" style="57" customWidth="1"/>
    <col min="4385" max="4385" width="2.5703125" style="57" customWidth="1"/>
    <col min="4386" max="4386" width="4.85546875" style="57" customWidth="1"/>
    <col min="4387" max="4602" width="9.140625" style="57"/>
    <col min="4603" max="4603" width="1.42578125" style="57" customWidth="1"/>
    <col min="4604" max="4604" width="11.5703125" style="57" customWidth="1"/>
    <col min="4605" max="4607" width="0" style="57" hidden="1" customWidth="1"/>
    <col min="4608" max="4608" width="4.7109375" style="57" customWidth="1"/>
    <col min="4609" max="4609" width="2.5703125" style="57" customWidth="1"/>
    <col min="4610" max="4610" width="4.7109375" style="57" customWidth="1"/>
    <col min="4611" max="4611" width="1" style="57" customWidth="1"/>
    <col min="4612" max="4612" width="4.7109375" style="57" customWidth="1"/>
    <col min="4613" max="4613" width="2.5703125" style="57" customWidth="1"/>
    <col min="4614" max="4614" width="4.7109375" style="57" customWidth="1"/>
    <col min="4615" max="4615" width="1" style="57" customWidth="1"/>
    <col min="4616" max="4616" width="4.7109375" style="57" customWidth="1"/>
    <col min="4617" max="4617" width="2.5703125" style="57" customWidth="1"/>
    <col min="4618" max="4618" width="4.7109375" style="57" customWidth="1"/>
    <col min="4619" max="4619" width="1" style="57" customWidth="1"/>
    <col min="4620" max="4620" width="4.7109375" style="57" customWidth="1"/>
    <col min="4621" max="4621" width="2.5703125" style="57" customWidth="1"/>
    <col min="4622" max="4622" width="4.7109375" style="57" customWidth="1"/>
    <col min="4623" max="4623" width="1.140625" style="57" customWidth="1"/>
    <col min="4624" max="4624" width="4.7109375" style="57" customWidth="1"/>
    <col min="4625" max="4625" width="2.5703125" style="57" customWidth="1"/>
    <col min="4626" max="4626" width="4.7109375" style="57" customWidth="1"/>
    <col min="4627" max="4627" width="1.140625" style="57" customWidth="1"/>
    <col min="4628" max="4628" width="4.7109375" style="57" customWidth="1"/>
    <col min="4629" max="4629" width="2.5703125" style="57" customWidth="1"/>
    <col min="4630" max="4630" width="4.7109375" style="57" customWidth="1"/>
    <col min="4631" max="4631" width="1" style="57" customWidth="1"/>
    <col min="4632" max="4632" width="4.7109375" style="57" customWidth="1"/>
    <col min="4633" max="4633" width="2.5703125" style="57" customWidth="1"/>
    <col min="4634" max="4634" width="4.7109375" style="57" customWidth="1"/>
    <col min="4635" max="4635" width="1" style="57" customWidth="1"/>
    <col min="4636" max="4636" width="4.7109375" style="57" customWidth="1"/>
    <col min="4637" max="4637" width="2.5703125" style="57" customWidth="1"/>
    <col min="4638" max="4638" width="4.7109375" style="57" customWidth="1"/>
    <col min="4639" max="4639" width="1" style="57" customWidth="1"/>
    <col min="4640" max="4640" width="4.5703125" style="57" customWidth="1"/>
    <col min="4641" max="4641" width="2.5703125" style="57" customWidth="1"/>
    <col min="4642" max="4642" width="4.85546875" style="57" customWidth="1"/>
    <col min="4643" max="4858" width="9.140625" style="57"/>
    <col min="4859" max="4859" width="1.42578125" style="57" customWidth="1"/>
    <col min="4860" max="4860" width="11.5703125" style="57" customWidth="1"/>
    <col min="4861" max="4863" width="0" style="57" hidden="1" customWidth="1"/>
    <col min="4864" max="4864" width="4.7109375" style="57" customWidth="1"/>
    <col min="4865" max="4865" width="2.5703125" style="57" customWidth="1"/>
    <col min="4866" max="4866" width="4.7109375" style="57" customWidth="1"/>
    <col min="4867" max="4867" width="1" style="57" customWidth="1"/>
    <col min="4868" max="4868" width="4.7109375" style="57" customWidth="1"/>
    <col min="4869" max="4869" width="2.5703125" style="57" customWidth="1"/>
    <col min="4870" max="4870" width="4.7109375" style="57" customWidth="1"/>
    <col min="4871" max="4871" width="1" style="57" customWidth="1"/>
    <col min="4872" max="4872" width="4.7109375" style="57" customWidth="1"/>
    <col min="4873" max="4873" width="2.5703125" style="57" customWidth="1"/>
    <col min="4874" max="4874" width="4.7109375" style="57" customWidth="1"/>
    <col min="4875" max="4875" width="1" style="57" customWidth="1"/>
    <col min="4876" max="4876" width="4.7109375" style="57" customWidth="1"/>
    <col min="4877" max="4877" width="2.5703125" style="57" customWidth="1"/>
    <col min="4878" max="4878" width="4.7109375" style="57" customWidth="1"/>
    <col min="4879" max="4879" width="1.140625" style="57" customWidth="1"/>
    <col min="4880" max="4880" width="4.7109375" style="57" customWidth="1"/>
    <col min="4881" max="4881" width="2.5703125" style="57" customWidth="1"/>
    <col min="4882" max="4882" width="4.7109375" style="57" customWidth="1"/>
    <col min="4883" max="4883" width="1.140625" style="57" customWidth="1"/>
    <col min="4884" max="4884" width="4.7109375" style="57" customWidth="1"/>
    <col min="4885" max="4885" width="2.5703125" style="57" customWidth="1"/>
    <col min="4886" max="4886" width="4.7109375" style="57" customWidth="1"/>
    <col min="4887" max="4887" width="1" style="57" customWidth="1"/>
    <col min="4888" max="4888" width="4.7109375" style="57" customWidth="1"/>
    <col min="4889" max="4889" width="2.5703125" style="57" customWidth="1"/>
    <col min="4890" max="4890" width="4.7109375" style="57" customWidth="1"/>
    <col min="4891" max="4891" width="1" style="57" customWidth="1"/>
    <col min="4892" max="4892" width="4.7109375" style="57" customWidth="1"/>
    <col min="4893" max="4893" width="2.5703125" style="57" customWidth="1"/>
    <col min="4894" max="4894" width="4.7109375" style="57" customWidth="1"/>
    <col min="4895" max="4895" width="1" style="57" customWidth="1"/>
    <col min="4896" max="4896" width="4.5703125" style="57" customWidth="1"/>
    <col min="4897" max="4897" width="2.5703125" style="57" customWidth="1"/>
    <col min="4898" max="4898" width="4.85546875" style="57" customWidth="1"/>
    <col min="4899" max="5114" width="9.140625" style="57"/>
    <col min="5115" max="5115" width="1.42578125" style="57" customWidth="1"/>
    <col min="5116" max="5116" width="11.5703125" style="57" customWidth="1"/>
    <col min="5117" max="5119" width="0" style="57" hidden="1" customWidth="1"/>
    <col min="5120" max="5120" width="4.7109375" style="57" customWidth="1"/>
    <col min="5121" max="5121" width="2.5703125" style="57" customWidth="1"/>
    <col min="5122" max="5122" width="4.7109375" style="57" customWidth="1"/>
    <col min="5123" max="5123" width="1" style="57" customWidth="1"/>
    <col min="5124" max="5124" width="4.7109375" style="57" customWidth="1"/>
    <col min="5125" max="5125" width="2.5703125" style="57" customWidth="1"/>
    <col min="5126" max="5126" width="4.7109375" style="57" customWidth="1"/>
    <col min="5127" max="5127" width="1" style="57" customWidth="1"/>
    <col min="5128" max="5128" width="4.7109375" style="57" customWidth="1"/>
    <col min="5129" max="5129" width="2.5703125" style="57" customWidth="1"/>
    <col min="5130" max="5130" width="4.7109375" style="57" customWidth="1"/>
    <col min="5131" max="5131" width="1" style="57" customWidth="1"/>
    <col min="5132" max="5132" width="4.7109375" style="57" customWidth="1"/>
    <col min="5133" max="5133" width="2.5703125" style="57" customWidth="1"/>
    <col min="5134" max="5134" width="4.7109375" style="57" customWidth="1"/>
    <col min="5135" max="5135" width="1.140625" style="57" customWidth="1"/>
    <col min="5136" max="5136" width="4.7109375" style="57" customWidth="1"/>
    <col min="5137" max="5137" width="2.5703125" style="57" customWidth="1"/>
    <col min="5138" max="5138" width="4.7109375" style="57" customWidth="1"/>
    <col min="5139" max="5139" width="1.140625" style="57" customWidth="1"/>
    <col min="5140" max="5140" width="4.7109375" style="57" customWidth="1"/>
    <col min="5141" max="5141" width="2.5703125" style="57" customWidth="1"/>
    <col min="5142" max="5142" width="4.7109375" style="57" customWidth="1"/>
    <col min="5143" max="5143" width="1" style="57" customWidth="1"/>
    <col min="5144" max="5144" width="4.7109375" style="57" customWidth="1"/>
    <col min="5145" max="5145" width="2.5703125" style="57" customWidth="1"/>
    <col min="5146" max="5146" width="4.7109375" style="57" customWidth="1"/>
    <col min="5147" max="5147" width="1" style="57" customWidth="1"/>
    <col min="5148" max="5148" width="4.7109375" style="57" customWidth="1"/>
    <col min="5149" max="5149" width="2.5703125" style="57" customWidth="1"/>
    <col min="5150" max="5150" width="4.7109375" style="57" customWidth="1"/>
    <col min="5151" max="5151" width="1" style="57" customWidth="1"/>
    <col min="5152" max="5152" width="4.5703125" style="57" customWidth="1"/>
    <col min="5153" max="5153" width="2.5703125" style="57" customWidth="1"/>
    <col min="5154" max="5154" width="4.85546875" style="57" customWidth="1"/>
    <col min="5155" max="5370" width="9.140625" style="57"/>
    <col min="5371" max="5371" width="1.42578125" style="57" customWidth="1"/>
    <col min="5372" max="5372" width="11.5703125" style="57" customWidth="1"/>
    <col min="5373" max="5375" width="0" style="57" hidden="1" customWidth="1"/>
    <col min="5376" max="5376" width="4.7109375" style="57" customWidth="1"/>
    <col min="5377" max="5377" width="2.5703125" style="57" customWidth="1"/>
    <col min="5378" max="5378" width="4.7109375" style="57" customWidth="1"/>
    <col min="5379" max="5379" width="1" style="57" customWidth="1"/>
    <col min="5380" max="5380" width="4.7109375" style="57" customWidth="1"/>
    <col min="5381" max="5381" width="2.5703125" style="57" customWidth="1"/>
    <col min="5382" max="5382" width="4.7109375" style="57" customWidth="1"/>
    <col min="5383" max="5383" width="1" style="57" customWidth="1"/>
    <col min="5384" max="5384" width="4.7109375" style="57" customWidth="1"/>
    <col min="5385" max="5385" width="2.5703125" style="57" customWidth="1"/>
    <col min="5386" max="5386" width="4.7109375" style="57" customWidth="1"/>
    <col min="5387" max="5387" width="1" style="57" customWidth="1"/>
    <col min="5388" max="5388" width="4.7109375" style="57" customWidth="1"/>
    <col min="5389" max="5389" width="2.5703125" style="57" customWidth="1"/>
    <col min="5390" max="5390" width="4.7109375" style="57" customWidth="1"/>
    <col min="5391" max="5391" width="1.140625" style="57" customWidth="1"/>
    <col min="5392" max="5392" width="4.7109375" style="57" customWidth="1"/>
    <col min="5393" max="5393" width="2.5703125" style="57" customWidth="1"/>
    <col min="5394" max="5394" width="4.7109375" style="57" customWidth="1"/>
    <col min="5395" max="5395" width="1.140625" style="57" customWidth="1"/>
    <col min="5396" max="5396" width="4.7109375" style="57" customWidth="1"/>
    <col min="5397" max="5397" width="2.5703125" style="57" customWidth="1"/>
    <col min="5398" max="5398" width="4.7109375" style="57" customWidth="1"/>
    <col min="5399" max="5399" width="1" style="57" customWidth="1"/>
    <col min="5400" max="5400" width="4.7109375" style="57" customWidth="1"/>
    <col min="5401" max="5401" width="2.5703125" style="57" customWidth="1"/>
    <col min="5402" max="5402" width="4.7109375" style="57" customWidth="1"/>
    <col min="5403" max="5403" width="1" style="57" customWidth="1"/>
    <col min="5404" max="5404" width="4.7109375" style="57" customWidth="1"/>
    <col min="5405" max="5405" width="2.5703125" style="57" customWidth="1"/>
    <col min="5406" max="5406" width="4.7109375" style="57" customWidth="1"/>
    <col min="5407" max="5407" width="1" style="57" customWidth="1"/>
    <col min="5408" max="5408" width="4.5703125" style="57" customWidth="1"/>
    <col min="5409" max="5409" width="2.5703125" style="57" customWidth="1"/>
    <col min="5410" max="5410" width="4.85546875" style="57" customWidth="1"/>
    <col min="5411" max="5626" width="9.140625" style="57"/>
    <col min="5627" max="5627" width="1.42578125" style="57" customWidth="1"/>
    <col min="5628" max="5628" width="11.5703125" style="57" customWidth="1"/>
    <col min="5629" max="5631" width="0" style="57" hidden="1" customWidth="1"/>
    <col min="5632" max="5632" width="4.7109375" style="57" customWidth="1"/>
    <col min="5633" max="5633" width="2.5703125" style="57" customWidth="1"/>
    <col min="5634" max="5634" width="4.7109375" style="57" customWidth="1"/>
    <col min="5635" max="5635" width="1" style="57" customWidth="1"/>
    <col min="5636" max="5636" width="4.7109375" style="57" customWidth="1"/>
    <col min="5637" max="5637" width="2.5703125" style="57" customWidth="1"/>
    <col min="5638" max="5638" width="4.7109375" style="57" customWidth="1"/>
    <col min="5639" max="5639" width="1" style="57" customWidth="1"/>
    <col min="5640" max="5640" width="4.7109375" style="57" customWidth="1"/>
    <col min="5641" max="5641" width="2.5703125" style="57" customWidth="1"/>
    <col min="5642" max="5642" width="4.7109375" style="57" customWidth="1"/>
    <col min="5643" max="5643" width="1" style="57" customWidth="1"/>
    <col min="5644" max="5644" width="4.7109375" style="57" customWidth="1"/>
    <col min="5645" max="5645" width="2.5703125" style="57" customWidth="1"/>
    <col min="5646" max="5646" width="4.7109375" style="57" customWidth="1"/>
    <col min="5647" max="5647" width="1.140625" style="57" customWidth="1"/>
    <col min="5648" max="5648" width="4.7109375" style="57" customWidth="1"/>
    <col min="5649" max="5649" width="2.5703125" style="57" customWidth="1"/>
    <col min="5650" max="5650" width="4.7109375" style="57" customWidth="1"/>
    <col min="5651" max="5651" width="1.140625" style="57" customWidth="1"/>
    <col min="5652" max="5652" width="4.7109375" style="57" customWidth="1"/>
    <col min="5653" max="5653" width="2.5703125" style="57" customWidth="1"/>
    <col min="5654" max="5654" width="4.7109375" style="57" customWidth="1"/>
    <col min="5655" max="5655" width="1" style="57" customWidth="1"/>
    <col min="5656" max="5656" width="4.7109375" style="57" customWidth="1"/>
    <col min="5657" max="5657" width="2.5703125" style="57" customWidth="1"/>
    <col min="5658" max="5658" width="4.7109375" style="57" customWidth="1"/>
    <col min="5659" max="5659" width="1" style="57" customWidth="1"/>
    <col min="5660" max="5660" width="4.7109375" style="57" customWidth="1"/>
    <col min="5661" max="5661" width="2.5703125" style="57" customWidth="1"/>
    <col min="5662" max="5662" width="4.7109375" style="57" customWidth="1"/>
    <col min="5663" max="5663" width="1" style="57" customWidth="1"/>
    <col min="5664" max="5664" width="4.5703125" style="57" customWidth="1"/>
    <col min="5665" max="5665" width="2.5703125" style="57" customWidth="1"/>
    <col min="5666" max="5666" width="4.85546875" style="57" customWidth="1"/>
    <col min="5667" max="5882" width="9.140625" style="57"/>
    <col min="5883" max="5883" width="1.42578125" style="57" customWidth="1"/>
    <col min="5884" max="5884" width="11.5703125" style="57" customWidth="1"/>
    <col min="5885" max="5887" width="0" style="57" hidden="1" customWidth="1"/>
    <col min="5888" max="5888" width="4.7109375" style="57" customWidth="1"/>
    <col min="5889" max="5889" width="2.5703125" style="57" customWidth="1"/>
    <col min="5890" max="5890" width="4.7109375" style="57" customWidth="1"/>
    <col min="5891" max="5891" width="1" style="57" customWidth="1"/>
    <col min="5892" max="5892" width="4.7109375" style="57" customWidth="1"/>
    <col min="5893" max="5893" width="2.5703125" style="57" customWidth="1"/>
    <col min="5894" max="5894" width="4.7109375" style="57" customWidth="1"/>
    <col min="5895" max="5895" width="1" style="57" customWidth="1"/>
    <col min="5896" max="5896" width="4.7109375" style="57" customWidth="1"/>
    <col min="5897" max="5897" width="2.5703125" style="57" customWidth="1"/>
    <col min="5898" max="5898" width="4.7109375" style="57" customWidth="1"/>
    <col min="5899" max="5899" width="1" style="57" customWidth="1"/>
    <col min="5900" max="5900" width="4.7109375" style="57" customWidth="1"/>
    <col min="5901" max="5901" width="2.5703125" style="57" customWidth="1"/>
    <col min="5902" max="5902" width="4.7109375" style="57" customWidth="1"/>
    <col min="5903" max="5903" width="1.140625" style="57" customWidth="1"/>
    <col min="5904" max="5904" width="4.7109375" style="57" customWidth="1"/>
    <col min="5905" max="5905" width="2.5703125" style="57" customWidth="1"/>
    <col min="5906" max="5906" width="4.7109375" style="57" customWidth="1"/>
    <col min="5907" max="5907" width="1.140625" style="57" customWidth="1"/>
    <col min="5908" max="5908" width="4.7109375" style="57" customWidth="1"/>
    <col min="5909" max="5909" width="2.5703125" style="57" customWidth="1"/>
    <col min="5910" max="5910" width="4.7109375" style="57" customWidth="1"/>
    <col min="5911" max="5911" width="1" style="57" customWidth="1"/>
    <col min="5912" max="5912" width="4.7109375" style="57" customWidth="1"/>
    <col min="5913" max="5913" width="2.5703125" style="57" customWidth="1"/>
    <col min="5914" max="5914" width="4.7109375" style="57" customWidth="1"/>
    <col min="5915" max="5915" width="1" style="57" customWidth="1"/>
    <col min="5916" max="5916" width="4.7109375" style="57" customWidth="1"/>
    <col min="5917" max="5917" width="2.5703125" style="57" customWidth="1"/>
    <col min="5918" max="5918" width="4.7109375" style="57" customWidth="1"/>
    <col min="5919" max="5919" width="1" style="57" customWidth="1"/>
    <col min="5920" max="5920" width="4.5703125" style="57" customWidth="1"/>
    <col min="5921" max="5921" width="2.5703125" style="57" customWidth="1"/>
    <col min="5922" max="5922" width="4.85546875" style="57" customWidth="1"/>
    <col min="5923" max="6138" width="9.140625" style="57"/>
    <col min="6139" max="6139" width="1.42578125" style="57" customWidth="1"/>
    <col min="6140" max="6140" width="11.5703125" style="57" customWidth="1"/>
    <col min="6141" max="6143" width="0" style="57" hidden="1" customWidth="1"/>
    <col min="6144" max="6144" width="4.7109375" style="57" customWidth="1"/>
    <col min="6145" max="6145" width="2.5703125" style="57" customWidth="1"/>
    <col min="6146" max="6146" width="4.7109375" style="57" customWidth="1"/>
    <col min="6147" max="6147" width="1" style="57" customWidth="1"/>
    <col min="6148" max="6148" width="4.7109375" style="57" customWidth="1"/>
    <col min="6149" max="6149" width="2.5703125" style="57" customWidth="1"/>
    <col min="6150" max="6150" width="4.7109375" style="57" customWidth="1"/>
    <col min="6151" max="6151" width="1" style="57" customWidth="1"/>
    <col min="6152" max="6152" width="4.7109375" style="57" customWidth="1"/>
    <col min="6153" max="6153" width="2.5703125" style="57" customWidth="1"/>
    <col min="6154" max="6154" width="4.7109375" style="57" customWidth="1"/>
    <col min="6155" max="6155" width="1" style="57" customWidth="1"/>
    <col min="6156" max="6156" width="4.7109375" style="57" customWidth="1"/>
    <col min="6157" max="6157" width="2.5703125" style="57" customWidth="1"/>
    <col min="6158" max="6158" width="4.7109375" style="57" customWidth="1"/>
    <col min="6159" max="6159" width="1.140625" style="57" customWidth="1"/>
    <col min="6160" max="6160" width="4.7109375" style="57" customWidth="1"/>
    <col min="6161" max="6161" width="2.5703125" style="57" customWidth="1"/>
    <col min="6162" max="6162" width="4.7109375" style="57" customWidth="1"/>
    <col min="6163" max="6163" width="1.140625" style="57" customWidth="1"/>
    <col min="6164" max="6164" width="4.7109375" style="57" customWidth="1"/>
    <col min="6165" max="6165" width="2.5703125" style="57" customWidth="1"/>
    <col min="6166" max="6166" width="4.7109375" style="57" customWidth="1"/>
    <col min="6167" max="6167" width="1" style="57" customWidth="1"/>
    <col min="6168" max="6168" width="4.7109375" style="57" customWidth="1"/>
    <col min="6169" max="6169" width="2.5703125" style="57" customWidth="1"/>
    <col min="6170" max="6170" width="4.7109375" style="57" customWidth="1"/>
    <col min="6171" max="6171" width="1" style="57" customWidth="1"/>
    <col min="6172" max="6172" width="4.7109375" style="57" customWidth="1"/>
    <col min="6173" max="6173" width="2.5703125" style="57" customWidth="1"/>
    <col min="6174" max="6174" width="4.7109375" style="57" customWidth="1"/>
    <col min="6175" max="6175" width="1" style="57" customWidth="1"/>
    <col min="6176" max="6176" width="4.5703125" style="57" customWidth="1"/>
    <col min="6177" max="6177" width="2.5703125" style="57" customWidth="1"/>
    <col min="6178" max="6178" width="4.85546875" style="57" customWidth="1"/>
    <col min="6179" max="6394" width="9.140625" style="57"/>
    <col min="6395" max="6395" width="1.42578125" style="57" customWidth="1"/>
    <col min="6396" max="6396" width="11.5703125" style="57" customWidth="1"/>
    <col min="6397" max="6399" width="0" style="57" hidden="1" customWidth="1"/>
    <col min="6400" max="6400" width="4.7109375" style="57" customWidth="1"/>
    <col min="6401" max="6401" width="2.5703125" style="57" customWidth="1"/>
    <col min="6402" max="6402" width="4.7109375" style="57" customWidth="1"/>
    <col min="6403" max="6403" width="1" style="57" customWidth="1"/>
    <col min="6404" max="6404" width="4.7109375" style="57" customWidth="1"/>
    <col min="6405" max="6405" width="2.5703125" style="57" customWidth="1"/>
    <col min="6406" max="6406" width="4.7109375" style="57" customWidth="1"/>
    <col min="6407" max="6407" width="1" style="57" customWidth="1"/>
    <col min="6408" max="6408" width="4.7109375" style="57" customWidth="1"/>
    <col min="6409" max="6409" width="2.5703125" style="57" customWidth="1"/>
    <col min="6410" max="6410" width="4.7109375" style="57" customWidth="1"/>
    <col min="6411" max="6411" width="1" style="57" customWidth="1"/>
    <col min="6412" max="6412" width="4.7109375" style="57" customWidth="1"/>
    <col min="6413" max="6413" width="2.5703125" style="57" customWidth="1"/>
    <col min="6414" max="6414" width="4.7109375" style="57" customWidth="1"/>
    <col min="6415" max="6415" width="1.140625" style="57" customWidth="1"/>
    <col min="6416" max="6416" width="4.7109375" style="57" customWidth="1"/>
    <col min="6417" max="6417" width="2.5703125" style="57" customWidth="1"/>
    <col min="6418" max="6418" width="4.7109375" style="57" customWidth="1"/>
    <col min="6419" max="6419" width="1.140625" style="57" customWidth="1"/>
    <col min="6420" max="6420" width="4.7109375" style="57" customWidth="1"/>
    <col min="6421" max="6421" width="2.5703125" style="57" customWidth="1"/>
    <col min="6422" max="6422" width="4.7109375" style="57" customWidth="1"/>
    <col min="6423" max="6423" width="1" style="57" customWidth="1"/>
    <col min="6424" max="6424" width="4.7109375" style="57" customWidth="1"/>
    <col min="6425" max="6425" width="2.5703125" style="57" customWidth="1"/>
    <col min="6426" max="6426" width="4.7109375" style="57" customWidth="1"/>
    <col min="6427" max="6427" width="1" style="57" customWidth="1"/>
    <col min="6428" max="6428" width="4.7109375" style="57" customWidth="1"/>
    <col min="6429" max="6429" width="2.5703125" style="57" customWidth="1"/>
    <col min="6430" max="6430" width="4.7109375" style="57" customWidth="1"/>
    <col min="6431" max="6431" width="1" style="57" customWidth="1"/>
    <col min="6432" max="6432" width="4.5703125" style="57" customWidth="1"/>
    <col min="6433" max="6433" width="2.5703125" style="57" customWidth="1"/>
    <col min="6434" max="6434" width="4.85546875" style="57" customWidth="1"/>
    <col min="6435" max="6650" width="9.140625" style="57"/>
    <col min="6651" max="6651" width="1.42578125" style="57" customWidth="1"/>
    <col min="6652" max="6652" width="11.5703125" style="57" customWidth="1"/>
    <col min="6653" max="6655" width="0" style="57" hidden="1" customWidth="1"/>
    <col min="6656" max="6656" width="4.7109375" style="57" customWidth="1"/>
    <col min="6657" max="6657" width="2.5703125" style="57" customWidth="1"/>
    <col min="6658" max="6658" width="4.7109375" style="57" customWidth="1"/>
    <col min="6659" max="6659" width="1" style="57" customWidth="1"/>
    <col min="6660" max="6660" width="4.7109375" style="57" customWidth="1"/>
    <col min="6661" max="6661" width="2.5703125" style="57" customWidth="1"/>
    <col min="6662" max="6662" width="4.7109375" style="57" customWidth="1"/>
    <col min="6663" max="6663" width="1" style="57" customWidth="1"/>
    <col min="6664" max="6664" width="4.7109375" style="57" customWidth="1"/>
    <col min="6665" max="6665" width="2.5703125" style="57" customWidth="1"/>
    <col min="6666" max="6666" width="4.7109375" style="57" customWidth="1"/>
    <col min="6667" max="6667" width="1" style="57" customWidth="1"/>
    <col min="6668" max="6668" width="4.7109375" style="57" customWidth="1"/>
    <col min="6669" max="6669" width="2.5703125" style="57" customWidth="1"/>
    <col min="6670" max="6670" width="4.7109375" style="57" customWidth="1"/>
    <col min="6671" max="6671" width="1.140625" style="57" customWidth="1"/>
    <col min="6672" max="6672" width="4.7109375" style="57" customWidth="1"/>
    <col min="6673" max="6673" width="2.5703125" style="57" customWidth="1"/>
    <col min="6674" max="6674" width="4.7109375" style="57" customWidth="1"/>
    <col min="6675" max="6675" width="1.140625" style="57" customWidth="1"/>
    <col min="6676" max="6676" width="4.7109375" style="57" customWidth="1"/>
    <col min="6677" max="6677" width="2.5703125" style="57" customWidth="1"/>
    <col min="6678" max="6678" width="4.7109375" style="57" customWidth="1"/>
    <col min="6679" max="6679" width="1" style="57" customWidth="1"/>
    <col min="6680" max="6680" width="4.7109375" style="57" customWidth="1"/>
    <col min="6681" max="6681" width="2.5703125" style="57" customWidth="1"/>
    <col min="6682" max="6682" width="4.7109375" style="57" customWidth="1"/>
    <col min="6683" max="6683" width="1" style="57" customWidth="1"/>
    <col min="6684" max="6684" width="4.7109375" style="57" customWidth="1"/>
    <col min="6685" max="6685" width="2.5703125" style="57" customWidth="1"/>
    <col min="6686" max="6686" width="4.7109375" style="57" customWidth="1"/>
    <col min="6687" max="6687" width="1" style="57" customWidth="1"/>
    <col min="6688" max="6688" width="4.5703125" style="57" customWidth="1"/>
    <col min="6689" max="6689" width="2.5703125" style="57" customWidth="1"/>
    <col min="6690" max="6690" width="4.85546875" style="57" customWidth="1"/>
    <col min="6691" max="6906" width="9.140625" style="57"/>
    <col min="6907" max="6907" width="1.42578125" style="57" customWidth="1"/>
    <col min="6908" max="6908" width="11.5703125" style="57" customWidth="1"/>
    <col min="6909" max="6911" width="0" style="57" hidden="1" customWidth="1"/>
    <col min="6912" max="6912" width="4.7109375" style="57" customWidth="1"/>
    <col min="6913" max="6913" width="2.5703125" style="57" customWidth="1"/>
    <col min="6914" max="6914" width="4.7109375" style="57" customWidth="1"/>
    <col min="6915" max="6915" width="1" style="57" customWidth="1"/>
    <col min="6916" max="6916" width="4.7109375" style="57" customWidth="1"/>
    <col min="6917" max="6917" width="2.5703125" style="57" customWidth="1"/>
    <col min="6918" max="6918" width="4.7109375" style="57" customWidth="1"/>
    <col min="6919" max="6919" width="1" style="57" customWidth="1"/>
    <col min="6920" max="6920" width="4.7109375" style="57" customWidth="1"/>
    <col min="6921" max="6921" width="2.5703125" style="57" customWidth="1"/>
    <col min="6922" max="6922" width="4.7109375" style="57" customWidth="1"/>
    <col min="6923" max="6923" width="1" style="57" customWidth="1"/>
    <col min="6924" max="6924" width="4.7109375" style="57" customWidth="1"/>
    <col min="6925" max="6925" width="2.5703125" style="57" customWidth="1"/>
    <col min="6926" max="6926" width="4.7109375" style="57" customWidth="1"/>
    <col min="6927" max="6927" width="1.140625" style="57" customWidth="1"/>
    <col min="6928" max="6928" width="4.7109375" style="57" customWidth="1"/>
    <col min="6929" max="6929" width="2.5703125" style="57" customWidth="1"/>
    <col min="6930" max="6930" width="4.7109375" style="57" customWidth="1"/>
    <col min="6931" max="6931" width="1.140625" style="57" customWidth="1"/>
    <col min="6932" max="6932" width="4.7109375" style="57" customWidth="1"/>
    <col min="6933" max="6933" width="2.5703125" style="57" customWidth="1"/>
    <col min="6934" max="6934" width="4.7109375" style="57" customWidth="1"/>
    <col min="6935" max="6935" width="1" style="57" customWidth="1"/>
    <col min="6936" max="6936" width="4.7109375" style="57" customWidth="1"/>
    <col min="6937" max="6937" width="2.5703125" style="57" customWidth="1"/>
    <col min="6938" max="6938" width="4.7109375" style="57" customWidth="1"/>
    <col min="6939" max="6939" width="1" style="57" customWidth="1"/>
    <col min="6940" max="6940" width="4.7109375" style="57" customWidth="1"/>
    <col min="6941" max="6941" width="2.5703125" style="57" customWidth="1"/>
    <col min="6942" max="6942" width="4.7109375" style="57" customWidth="1"/>
    <col min="6943" max="6943" width="1" style="57" customWidth="1"/>
    <col min="6944" max="6944" width="4.5703125" style="57" customWidth="1"/>
    <col min="6945" max="6945" width="2.5703125" style="57" customWidth="1"/>
    <col min="6946" max="6946" width="4.85546875" style="57" customWidth="1"/>
    <col min="6947" max="7162" width="9.140625" style="57"/>
    <col min="7163" max="7163" width="1.42578125" style="57" customWidth="1"/>
    <col min="7164" max="7164" width="11.5703125" style="57" customWidth="1"/>
    <col min="7165" max="7167" width="0" style="57" hidden="1" customWidth="1"/>
    <col min="7168" max="7168" width="4.7109375" style="57" customWidth="1"/>
    <col min="7169" max="7169" width="2.5703125" style="57" customWidth="1"/>
    <col min="7170" max="7170" width="4.7109375" style="57" customWidth="1"/>
    <col min="7171" max="7171" width="1" style="57" customWidth="1"/>
    <col min="7172" max="7172" width="4.7109375" style="57" customWidth="1"/>
    <col min="7173" max="7173" width="2.5703125" style="57" customWidth="1"/>
    <col min="7174" max="7174" width="4.7109375" style="57" customWidth="1"/>
    <col min="7175" max="7175" width="1" style="57" customWidth="1"/>
    <col min="7176" max="7176" width="4.7109375" style="57" customWidth="1"/>
    <col min="7177" max="7177" width="2.5703125" style="57" customWidth="1"/>
    <col min="7178" max="7178" width="4.7109375" style="57" customWidth="1"/>
    <col min="7179" max="7179" width="1" style="57" customWidth="1"/>
    <col min="7180" max="7180" width="4.7109375" style="57" customWidth="1"/>
    <col min="7181" max="7181" width="2.5703125" style="57" customWidth="1"/>
    <col min="7182" max="7182" width="4.7109375" style="57" customWidth="1"/>
    <col min="7183" max="7183" width="1.140625" style="57" customWidth="1"/>
    <col min="7184" max="7184" width="4.7109375" style="57" customWidth="1"/>
    <col min="7185" max="7185" width="2.5703125" style="57" customWidth="1"/>
    <col min="7186" max="7186" width="4.7109375" style="57" customWidth="1"/>
    <col min="7187" max="7187" width="1.140625" style="57" customWidth="1"/>
    <col min="7188" max="7188" width="4.7109375" style="57" customWidth="1"/>
    <col min="7189" max="7189" width="2.5703125" style="57" customWidth="1"/>
    <col min="7190" max="7190" width="4.7109375" style="57" customWidth="1"/>
    <col min="7191" max="7191" width="1" style="57" customWidth="1"/>
    <col min="7192" max="7192" width="4.7109375" style="57" customWidth="1"/>
    <col min="7193" max="7193" width="2.5703125" style="57" customWidth="1"/>
    <col min="7194" max="7194" width="4.7109375" style="57" customWidth="1"/>
    <col min="7195" max="7195" width="1" style="57" customWidth="1"/>
    <col min="7196" max="7196" width="4.7109375" style="57" customWidth="1"/>
    <col min="7197" max="7197" width="2.5703125" style="57" customWidth="1"/>
    <col min="7198" max="7198" width="4.7109375" style="57" customWidth="1"/>
    <col min="7199" max="7199" width="1" style="57" customWidth="1"/>
    <col min="7200" max="7200" width="4.5703125" style="57" customWidth="1"/>
    <col min="7201" max="7201" width="2.5703125" style="57" customWidth="1"/>
    <col min="7202" max="7202" width="4.85546875" style="57" customWidth="1"/>
    <col min="7203" max="7418" width="9.140625" style="57"/>
    <col min="7419" max="7419" width="1.42578125" style="57" customWidth="1"/>
    <col min="7420" max="7420" width="11.5703125" style="57" customWidth="1"/>
    <col min="7421" max="7423" width="0" style="57" hidden="1" customWidth="1"/>
    <col min="7424" max="7424" width="4.7109375" style="57" customWidth="1"/>
    <col min="7425" max="7425" width="2.5703125" style="57" customWidth="1"/>
    <col min="7426" max="7426" width="4.7109375" style="57" customWidth="1"/>
    <col min="7427" max="7427" width="1" style="57" customWidth="1"/>
    <col min="7428" max="7428" width="4.7109375" style="57" customWidth="1"/>
    <col min="7429" max="7429" width="2.5703125" style="57" customWidth="1"/>
    <col min="7430" max="7430" width="4.7109375" style="57" customWidth="1"/>
    <col min="7431" max="7431" width="1" style="57" customWidth="1"/>
    <col min="7432" max="7432" width="4.7109375" style="57" customWidth="1"/>
    <col min="7433" max="7433" width="2.5703125" style="57" customWidth="1"/>
    <col min="7434" max="7434" width="4.7109375" style="57" customWidth="1"/>
    <col min="7435" max="7435" width="1" style="57" customWidth="1"/>
    <col min="7436" max="7436" width="4.7109375" style="57" customWidth="1"/>
    <col min="7437" max="7437" width="2.5703125" style="57" customWidth="1"/>
    <col min="7438" max="7438" width="4.7109375" style="57" customWidth="1"/>
    <col min="7439" max="7439" width="1.140625" style="57" customWidth="1"/>
    <col min="7440" max="7440" width="4.7109375" style="57" customWidth="1"/>
    <col min="7441" max="7441" width="2.5703125" style="57" customWidth="1"/>
    <col min="7442" max="7442" width="4.7109375" style="57" customWidth="1"/>
    <col min="7443" max="7443" width="1.140625" style="57" customWidth="1"/>
    <col min="7444" max="7444" width="4.7109375" style="57" customWidth="1"/>
    <col min="7445" max="7445" width="2.5703125" style="57" customWidth="1"/>
    <col min="7446" max="7446" width="4.7109375" style="57" customWidth="1"/>
    <col min="7447" max="7447" width="1" style="57" customWidth="1"/>
    <col min="7448" max="7448" width="4.7109375" style="57" customWidth="1"/>
    <col min="7449" max="7449" width="2.5703125" style="57" customWidth="1"/>
    <col min="7450" max="7450" width="4.7109375" style="57" customWidth="1"/>
    <col min="7451" max="7451" width="1" style="57" customWidth="1"/>
    <col min="7452" max="7452" width="4.7109375" style="57" customWidth="1"/>
    <col min="7453" max="7453" width="2.5703125" style="57" customWidth="1"/>
    <col min="7454" max="7454" width="4.7109375" style="57" customWidth="1"/>
    <col min="7455" max="7455" width="1" style="57" customWidth="1"/>
    <col min="7456" max="7456" width="4.5703125" style="57" customWidth="1"/>
    <col min="7457" max="7457" width="2.5703125" style="57" customWidth="1"/>
    <col min="7458" max="7458" width="4.85546875" style="57" customWidth="1"/>
    <col min="7459" max="7674" width="9.140625" style="57"/>
    <col min="7675" max="7675" width="1.42578125" style="57" customWidth="1"/>
    <col min="7676" max="7676" width="11.5703125" style="57" customWidth="1"/>
    <col min="7677" max="7679" width="0" style="57" hidden="1" customWidth="1"/>
    <col min="7680" max="7680" width="4.7109375" style="57" customWidth="1"/>
    <col min="7681" max="7681" width="2.5703125" style="57" customWidth="1"/>
    <col min="7682" max="7682" width="4.7109375" style="57" customWidth="1"/>
    <col min="7683" max="7683" width="1" style="57" customWidth="1"/>
    <col min="7684" max="7684" width="4.7109375" style="57" customWidth="1"/>
    <col min="7685" max="7685" width="2.5703125" style="57" customWidth="1"/>
    <col min="7686" max="7686" width="4.7109375" style="57" customWidth="1"/>
    <col min="7687" max="7687" width="1" style="57" customWidth="1"/>
    <col min="7688" max="7688" width="4.7109375" style="57" customWidth="1"/>
    <col min="7689" max="7689" width="2.5703125" style="57" customWidth="1"/>
    <col min="7690" max="7690" width="4.7109375" style="57" customWidth="1"/>
    <col min="7691" max="7691" width="1" style="57" customWidth="1"/>
    <col min="7692" max="7692" width="4.7109375" style="57" customWidth="1"/>
    <col min="7693" max="7693" width="2.5703125" style="57" customWidth="1"/>
    <col min="7694" max="7694" width="4.7109375" style="57" customWidth="1"/>
    <col min="7695" max="7695" width="1.140625" style="57" customWidth="1"/>
    <col min="7696" max="7696" width="4.7109375" style="57" customWidth="1"/>
    <col min="7697" max="7697" width="2.5703125" style="57" customWidth="1"/>
    <col min="7698" max="7698" width="4.7109375" style="57" customWidth="1"/>
    <col min="7699" max="7699" width="1.140625" style="57" customWidth="1"/>
    <col min="7700" max="7700" width="4.7109375" style="57" customWidth="1"/>
    <col min="7701" max="7701" width="2.5703125" style="57" customWidth="1"/>
    <col min="7702" max="7702" width="4.7109375" style="57" customWidth="1"/>
    <col min="7703" max="7703" width="1" style="57" customWidth="1"/>
    <col min="7704" max="7704" width="4.7109375" style="57" customWidth="1"/>
    <col min="7705" max="7705" width="2.5703125" style="57" customWidth="1"/>
    <col min="7706" max="7706" width="4.7109375" style="57" customWidth="1"/>
    <col min="7707" max="7707" width="1" style="57" customWidth="1"/>
    <col min="7708" max="7708" width="4.7109375" style="57" customWidth="1"/>
    <col min="7709" max="7709" width="2.5703125" style="57" customWidth="1"/>
    <col min="7710" max="7710" width="4.7109375" style="57" customWidth="1"/>
    <col min="7711" max="7711" width="1" style="57" customWidth="1"/>
    <col min="7712" max="7712" width="4.5703125" style="57" customWidth="1"/>
    <col min="7713" max="7713" width="2.5703125" style="57" customWidth="1"/>
    <col min="7714" max="7714" width="4.85546875" style="57" customWidth="1"/>
    <col min="7715" max="7930" width="9.140625" style="57"/>
    <col min="7931" max="7931" width="1.42578125" style="57" customWidth="1"/>
    <col min="7932" max="7932" width="11.5703125" style="57" customWidth="1"/>
    <col min="7933" max="7935" width="0" style="57" hidden="1" customWidth="1"/>
    <col min="7936" max="7936" width="4.7109375" style="57" customWidth="1"/>
    <col min="7937" max="7937" width="2.5703125" style="57" customWidth="1"/>
    <col min="7938" max="7938" width="4.7109375" style="57" customWidth="1"/>
    <col min="7939" max="7939" width="1" style="57" customWidth="1"/>
    <col min="7940" max="7940" width="4.7109375" style="57" customWidth="1"/>
    <col min="7941" max="7941" width="2.5703125" style="57" customWidth="1"/>
    <col min="7942" max="7942" width="4.7109375" style="57" customWidth="1"/>
    <col min="7943" max="7943" width="1" style="57" customWidth="1"/>
    <col min="7944" max="7944" width="4.7109375" style="57" customWidth="1"/>
    <col min="7945" max="7945" width="2.5703125" style="57" customWidth="1"/>
    <col min="7946" max="7946" width="4.7109375" style="57" customWidth="1"/>
    <col min="7947" max="7947" width="1" style="57" customWidth="1"/>
    <col min="7948" max="7948" width="4.7109375" style="57" customWidth="1"/>
    <col min="7949" max="7949" width="2.5703125" style="57" customWidth="1"/>
    <col min="7950" max="7950" width="4.7109375" style="57" customWidth="1"/>
    <col min="7951" max="7951" width="1.140625" style="57" customWidth="1"/>
    <col min="7952" max="7952" width="4.7109375" style="57" customWidth="1"/>
    <col min="7953" max="7953" width="2.5703125" style="57" customWidth="1"/>
    <col min="7954" max="7954" width="4.7109375" style="57" customWidth="1"/>
    <col min="7955" max="7955" width="1.140625" style="57" customWidth="1"/>
    <col min="7956" max="7956" width="4.7109375" style="57" customWidth="1"/>
    <col min="7957" max="7957" width="2.5703125" style="57" customWidth="1"/>
    <col min="7958" max="7958" width="4.7109375" style="57" customWidth="1"/>
    <col min="7959" max="7959" width="1" style="57" customWidth="1"/>
    <col min="7960" max="7960" width="4.7109375" style="57" customWidth="1"/>
    <col min="7961" max="7961" width="2.5703125" style="57" customWidth="1"/>
    <col min="7962" max="7962" width="4.7109375" style="57" customWidth="1"/>
    <col min="7963" max="7963" width="1" style="57" customWidth="1"/>
    <col min="7964" max="7964" width="4.7109375" style="57" customWidth="1"/>
    <col min="7965" max="7965" width="2.5703125" style="57" customWidth="1"/>
    <col min="7966" max="7966" width="4.7109375" style="57" customWidth="1"/>
    <col min="7967" max="7967" width="1" style="57" customWidth="1"/>
    <col min="7968" max="7968" width="4.5703125" style="57" customWidth="1"/>
    <col min="7969" max="7969" width="2.5703125" style="57" customWidth="1"/>
    <col min="7970" max="7970" width="4.85546875" style="57" customWidth="1"/>
    <col min="7971" max="8186" width="9.140625" style="57"/>
    <col min="8187" max="8187" width="1.42578125" style="57" customWidth="1"/>
    <col min="8188" max="8188" width="11.5703125" style="57" customWidth="1"/>
    <col min="8189" max="8191" width="0" style="57" hidden="1" customWidth="1"/>
    <col min="8192" max="8192" width="4.7109375" style="57" customWidth="1"/>
    <col min="8193" max="8193" width="2.5703125" style="57" customWidth="1"/>
    <col min="8194" max="8194" width="4.7109375" style="57" customWidth="1"/>
    <col min="8195" max="8195" width="1" style="57" customWidth="1"/>
    <col min="8196" max="8196" width="4.7109375" style="57" customWidth="1"/>
    <col min="8197" max="8197" width="2.5703125" style="57" customWidth="1"/>
    <col min="8198" max="8198" width="4.7109375" style="57" customWidth="1"/>
    <col min="8199" max="8199" width="1" style="57" customWidth="1"/>
    <col min="8200" max="8200" width="4.7109375" style="57" customWidth="1"/>
    <col min="8201" max="8201" width="2.5703125" style="57" customWidth="1"/>
    <col min="8202" max="8202" width="4.7109375" style="57" customWidth="1"/>
    <col min="8203" max="8203" width="1" style="57" customWidth="1"/>
    <col min="8204" max="8204" width="4.7109375" style="57" customWidth="1"/>
    <col min="8205" max="8205" width="2.5703125" style="57" customWidth="1"/>
    <col min="8206" max="8206" width="4.7109375" style="57" customWidth="1"/>
    <col min="8207" max="8207" width="1.140625" style="57" customWidth="1"/>
    <col min="8208" max="8208" width="4.7109375" style="57" customWidth="1"/>
    <col min="8209" max="8209" width="2.5703125" style="57" customWidth="1"/>
    <col min="8210" max="8210" width="4.7109375" style="57" customWidth="1"/>
    <col min="8211" max="8211" width="1.140625" style="57" customWidth="1"/>
    <col min="8212" max="8212" width="4.7109375" style="57" customWidth="1"/>
    <col min="8213" max="8213" width="2.5703125" style="57" customWidth="1"/>
    <col min="8214" max="8214" width="4.7109375" style="57" customWidth="1"/>
    <col min="8215" max="8215" width="1" style="57" customWidth="1"/>
    <col min="8216" max="8216" width="4.7109375" style="57" customWidth="1"/>
    <col min="8217" max="8217" width="2.5703125" style="57" customWidth="1"/>
    <col min="8218" max="8218" width="4.7109375" style="57" customWidth="1"/>
    <col min="8219" max="8219" width="1" style="57" customWidth="1"/>
    <col min="8220" max="8220" width="4.7109375" style="57" customWidth="1"/>
    <col min="8221" max="8221" width="2.5703125" style="57" customWidth="1"/>
    <col min="8222" max="8222" width="4.7109375" style="57" customWidth="1"/>
    <col min="8223" max="8223" width="1" style="57" customWidth="1"/>
    <col min="8224" max="8224" width="4.5703125" style="57" customWidth="1"/>
    <col min="8225" max="8225" width="2.5703125" style="57" customWidth="1"/>
    <col min="8226" max="8226" width="4.85546875" style="57" customWidth="1"/>
    <col min="8227" max="8442" width="9.140625" style="57"/>
    <col min="8443" max="8443" width="1.42578125" style="57" customWidth="1"/>
    <col min="8444" max="8444" width="11.5703125" style="57" customWidth="1"/>
    <col min="8445" max="8447" width="0" style="57" hidden="1" customWidth="1"/>
    <col min="8448" max="8448" width="4.7109375" style="57" customWidth="1"/>
    <col min="8449" max="8449" width="2.5703125" style="57" customWidth="1"/>
    <col min="8450" max="8450" width="4.7109375" style="57" customWidth="1"/>
    <col min="8451" max="8451" width="1" style="57" customWidth="1"/>
    <col min="8452" max="8452" width="4.7109375" style="57" customWidth="1"/>
    <col min="8453" max="8453" width="2.5703125" style="57" customWidth="1"/>
    <col min="8454" max="8454" width="4.7109375" style="57" customWidth="1"/>
    <col min="8455" max="8455" width="1" style="57" customWidth="1"/>
    <col min="8456" max="8456" width="4.7109375" style="57" customWidth="1"/>
    <col min="8457" max="8457" width="2.5703125" style="57" customWidth="1"/>
    <col min="8458" max="8458" width="4.7109375" style="57" customWidth="1"/>
    <col min="8459" max="8459" width="1" style="57" customWidth="1"/>
    <col min="8460" max="8460" width="4.7109375" style="57" customWidth="1"/>
    <col min="8461" max="8461" width="2.5703125" style="57" customWidth="1"/>
    <col min="8462" max="8462" width="4.7109375" style="57" customWidth="1"/>
    <col min="8463" max="8463" width="1.140625" style="57" customWidth="1"/>
    <col min="8464" max="8464" width="4.7109375" style="57" customWidth="1"/>
    <col min="8465" max="8465" width="2.5703125" style="57" customWidth="1"/>
    <col min="8466" max="8466" width="4.7109375" style="57" customWidth="1"/>
    <col min="8467" max="8467" width="1.140625" style="57" customWidth="1"/>
    <col min="8468" max="8468" width="4.7109375" style="57" customWidth="1"/>
    <col min="8469" max="8469" width="2.5703125" style="57" customWidth="1"/>
    <col min="8470" max="8470" width="4.7109375" style="57" customWidth="1"/>
    <col min="8471" max="8471" width="1" style="57" customWidth="1"/>
    <col min="8472" max="8472" width="4.7109375" style="57" customWidth="1"/>
    <col min="8473" max="8473" width="2.5703125" style="57" customWidth="1"/>
    <col min="8474" max="8474" width="4.7109375" style="57" customWidth="1"/>
    <col min="8475" max="8475" width="1" style="57" customWidth="1"/>
    <col min="8476" max="8476" width="4.7109375" style="57" customWidth="1"/>
    <col min="8477" max="8477" width="2.5703125" style="57" customWidth="1"/>
    <col min="8478" max="8478" width="4.7109375" style="57" customWidth="1"/>
    <col min="8479" max="8479" width="1" style="57" customWidth="1"/>
    <col min="8480" max="8480" width="4.5703125" style="57" customWidth="1"/>
    <col min="8481" max="8481" width="2.5703125" style="57" customWidth="1"/>
    <col min="8482" max="8482" width="4.85546875" style="57" customWidth="1"/>
    <col min="8483" max="8698" width="9.140625" style="57"/>
    <col min="8699" max="8699" width="1.42578125" style="57" customWidth="1"/>
    <col min="8700" max="8700" width="11.5703125" style="57" customWidth="1"/>
    <col min="8701" max="8703" width="0" style="57" hidden="1" customWidth="1"/>
    <col min="8704" max="8704" width="4.7109375" style="57" customWidth="1"/>
    <col min="8705" max="8705" width="2.5703125" style="57" customWidth="1"/>
    <col min="8706" max="8706" width="4.7109375" style="57" customWidth="1"/>
    <col min="8707" max="8707" width="1" style="57" customWidth="1"/>
    <col min="8708" max="8708" width="4.7109375" style="57" customWidth="1"/>
    <col min="8709" max="8709" width="2.5703125" style="57" customWidth="1"/>
    <col min="8710" max="8710" width="4.7109375" style="57" customWidth="1"/>
    <col min="8711" max="8711" width="1" style="57" customWidth="1"/>
    <col min="8712" max="8712" width="4.7109375" style="57" customWidth="1"/>
    <col min="8713" max="8713" width="2.5703125" style="57" customWidth="1"/>
    <col min="8714" max="8714" width="4.7109375" style="57" customWidth="1"/>
    <col min="8715" max="8715" width="1" style="57" customWidth="1"/>
    <col min="8716" max="8716" width="4.7109375" style="57" customWidth="1"/>
    <col min="8717" max="8717" width="2.5703125" style="57" customWidth="1"/>
    <col min="8718" max="8718" width="4.7109375" style="57" customWidth="1"/>
    <col min="8719" max="8719" width="1.140625" style="57" customWidth="1"/>
    <col min="8720" max="8720" width="4.7109375" style="57" customWidth="1"/>
    <col min="8721" max="8721" width="2.5703125" style="57" customWidth="1"/>
    <col min="8722" max="8722" width="4.7109375" style="57" customWidth="1"/>
    <col min="8723" max="8723" width="1.140625" style="57" customWidth="1"/>
    <col min="8724" max="8724" width="4.7109375" style="57" customWidth="1"/>
    <col min="8725" max="8725" width="2.5703125" style="57" customWidth="1"/>
    <col min="8726" max="8726" width="4.7109375" style="57" customWidth="1"/>
    <col min="8727" max="8727" width="1" style="57" customWidth="1"/>
    <col min="8728" max="8728" width="4.7109375" style="57" customWidth="1"/>
    <col min="8729" max="8729" width="2.5703125" style="57" customWidth="1"/>
    <col min="8730" max="8730" width="4.7109375" style="57" customWidth="1"/>
    <col min="8731" max="8731" width="1" style="57" customWidth="1"/>
    <col min="8732" max="8732" width="4.7109375" style="57" customWidth="1"/>
    <col min="8733" max="8733" width="2.5703125" style="57" customWidth="1"/>
    <col min="8734" max="8734" width="4.7109375" style="57" customWidth="1"/>
    <col min="8735" max="8735" width="1" style="57" customWidth="1"/>
    <col min="8736" max="8736" width="4.5703125" style="57" customWidth="1"/>
    <col min="8737" max="8737" width="2.5703125" style="57" customWidth="1"/>
    <col min="8738" max="8738" width="4.85546875" style="57" customWidth="1"/>
    <col min="8739" max="8954" width="9.140625" style="57"/>
    <col min="8955" max="8955" width="1.42578125" style="57" customWidth="1"/>
    <col min="8956" max="8956" width="11.5703125" style="57" customWidth="1"/>
    <col min="8957" max="8959" width="0" style="57" hidden="1" customWidth="1"/>
    <col min="8960" max="8960" width="4.7109375" style="57" customWidth="1"/>
    <col min="8961" max="8961" width="2.5703125" style="57" customWidth="1"/>
    <col min="8962" max="8962" width="4.7109375" style="57" customWidth="1"/>
    <col min="8963" max="8963" width="1" style="57" customWidth="1"/>
    <col min="8964" max="8964" width="4.7109375" style="57" customWidth="1"/>
    <col min="8965" max="8965" width="2.5703125" style="57" customWidth="1"/>
    <col min="8966" max="8966" width="4.7109375" style="57" customWidth="1"/>
    <col min="8967" max="8967" width="1" style="57" customWidth="1"/>
    <col min="8968" max="8968" width="4.7109375" style="57" customWidth="1"/>
    <col min="8969" max="8969" width="2.5703125" style="57" customWidth="1"/>
    <col min="8970" max="8970" width="4.7109375" style="57" customWidth="1"/>
    <col min="8971" max="8971" width="1" style="57" customWidth="1"/>
    <col min="8972" max="8972" width="4.7109375" style="57" customWidth="1"/>
    <col min="8973" max="8973" width="2.5703125" style="57" customWidth="1"/>
    <col min="8974" max="8974" width="4.7109375" style="57" customWidth="1"/>
    <col min="8975" max="8975" width="1.140625" style="57" customWidth="1"/>
    <col min="8976" max="8976" width="4.7109375" style="57" customWidth="1"/>
    <col min="8977" max="8977" width="2.5703125" style="57" customWidth="1"/>
    <col min="8978" max="8978" width="4.7109375" style="57" customWidth="1"/>
    <col min="8979" max="8979" width="1.140625" style="57" customWidth="1"/>
    <col min="8980" max="8980" width="4.7109375" style="57" customWidth="1"/>
    <col min="8981" max="8981" width="2.5703125" style="57" customWidth="1"/>
    <col min="8982" max="8982" width="4.7109375" style="57" customWidth="1"/>
    <col min="8983" max="8983" width="1" style="57" customWidth="1"/>
    <col min="8984" max="8984" width="4.7109375" style="57" customWidth="1"/>
    <col min="8985" max="8985" width="2.5703125" style="57" customWidth="1"/>
    <col min="8986" max="8986" width="4.7109375" style="57" customWidth="1"/>
    <col min="8987" max="8987" width="1" style="57" customWidth="1"/>
    <col min="8988" max="8988" width="4.7109375" style="57" customWidth="1"/>
    <col min="8989" max="8989" width="2.5703125" style="57" customWidth="1"/>
    <col min="8990" max="8990" width="4.7109375" style="57" customWidth="1"/>
    <col min="8991" max="8991" width="1" style="57" customWidth="1"/>
    <col min="8992" max="8992" width="4.5703125" style="57" customWidth="1"/>
    <col min="8993" max="8993" width="2.5703125" style="57" customWidth="1"/>
    <col min="8994" max="8994" width="4.85546875" style="57" customWidth="1"/>
    <col min="8995" max="9210" width="9.140625" style="57"/>
    <col min="9211" max="9211" width="1.42578125" style="57" customWidth="1"/>
    <col min="9212" max="9212" width="11.5703125" style="57" customWidth="1"/>
    <col min="9213" max="9215" width="0" style="57" hidden="1" customWidth="1"/>
    <col min="9216" max="9216" width="4.7109375" style="57" customWidth="1"/>
    <col min="9217" max="9217" width="2.5703125" style="57" customWidth="1"/>
    <col min="9218" max="9218" width="4.7109375" style="57" customWidth="1"/>
    <col min="9219" max="9219" width="1" style="57" customWidth="1"/>
    <col min="9220" max="9220" width="4.7109375" style="57" customWidth="1"/>
    <col min="9221" max="9221" width="2.5703125" style="57" customWidth="1"/>
    <col min="9222" max="9222" width="4.7109375" style="57" customWidth="1"/>
    <col min="9223" max="9223" width="1" style="57" customWidth="1"/>
    <col min="9224" max="9224" width="4.7109375" style="57" customWidth="1"/>
    <col min="9225" max="9225" width="2.5703125" style="57" customWidth="1"/>
    <col min="9226" max="9226" width="4.7109375" style="57" customWidth="1"/>
    <col min="9227" max="9227" width="1" style="57" customWidth="1"/>
    <col min="9228" max="9228" width="4.7109375" style="57" customWidth="1"/>
    <col min="9229" max="9229" width="2.5703125" style="57" customWidth="1"/>
    <col min="9230" max="9230" width="4.7109375" style="57" customWidth="1"/>
    <col min="9231" max="9231" width="1.140625" style="57" customWidth="1"/>
    <col min="9232" max="9232" width="4.7109375" style="57" customWidth="1"/>
    <col min="9233" max="9233" width="2.5703125" style="57" customWidth="1"/>
    <col min="9234" max="9234" width="4.7109375" style="57" customWidth="1"/>
    <col min="9235" max="9235" width="1.140625" style="57" customWidth="1"/>
    <col min="9236" max="9236" width="4.7109375" style="57" customWidth="1"/>
    <col min="9237" max="9237" width="2.5703125" style="57" customWidth="1"/>
    <col min="9238" max="9238" width="4.7109375" style="57" customWidth="1"/>
    <col min="9239" max="9239" width="1" style="57" customWidth="1"/>
    <col min="9240" max="9240" width="4.7109375" style="57" customWidth="1"/>
    <col min="9241" max="9241" width="2.5703125" style="57" customWidth="1"/>
    <col min="9242" max="9242" width="4.7109375" style="57" customWidth="1"/>
    <col min="9243" max="9243" width="1" style="57" customWidth="1"/>
    <col min="9244" max="9244" width="4.7109375" style="57" customWidth="1"/>
    <col min="9245" max="9245" width="2.5703125" style="57" customWidth="1"/>
    <col min="9246" max="9246" width="4.7109375" style="57" customWidth="1"/>
    <col min="9247" max="9247" width="1" style="57" customWidth="1"/>
    <col min="9248" max="9248" width="4.5703125" style="57" customWidth="1"/>
    <col min="9249" max="9249" width="2.5703125" style="57" customWidth="1"/>
    <col min="9250" max="9250" width="4.85546875" style="57" customWidth="1"/>
    <col min="9251" max="9466" width="9.140625" style="57"/>
    <col min="9467" max="9467" width="1.42578125" style="57" customWidth="1"/>
    <col min="9468" max="9468" width="11.5703125" style="57" customWidth="1"/>
    <col min="9469" max="9471" width="0" style="57" hidden="1" customWidth="1"/>
    <col min="9472" max="9472" width="4.7109375" style="57" customWidth="1"/>
    <col min="9473" max="9473" width="2.5703125" style="57" customWidth="1"/>
    <col min="9474" max="9474" width="4.7109375" style="57" customWidth="1"/>
    <col min="9475" max="9475" width="1" style="57" customWidth="1"/>
    <col min="9476" max="9476" width="4.7109375" style="57" customWidth="1"/>
    <col min="9477" max="9477" width="2.5703125" style="57" customWidth="1"/>
    <col min="9478" max="9478" width="4.7109375" style="57" customWidth="1"/>
    <col min="9479" max="9479" width="1" style="57" customWidth="1"/>
    <col min="9480" max="9480" width="4.7109375" style="57" customWidth="1"/>
    <col min="9481" max="9481" width="2.5703125" style="57" customWidth="1"/>
    <col min="9482" max="9482" width="4.7109375" style="57" customWidth="1"/>
    <col min="9483" max="9483" width="1" style="57" customWidth="1"/>
    <col min="9484" max="9484" width="4.7109375" style="57" customWidth="1"/>
    <col min="9485" max="9485" width="2.5703125" style="57" customWidth="1"/>
    <col min="9486" max="9486" width="4.7109375" style="57" customWidth="1"/>
    <col min="9487" max="9487" width="1.140625" style="57" customWidth="1"/>
    <col min="9488" max="9488" width="4.7109375" style="57" customWidth="1"/>
    <col min="9489" max="9489" width="2.5703125" style="57" customWidth="1"/>
    <col min="9490" max="9490" width="4.7109375" style="57" customWidth="1"/>
    <col min="9491" max="9491" width="1.140625" style="57" customWidth="1"/>
    <col min="9492" max="9492" width="4.7109375" style="57" customWidth="1"/>
    <col min="9493" max="9493" width="2.5703125" style="57" customWidth="1"/>
    <col min="9494" max="9494" width="4.7109375" style="57" customWidth="1"/>
    <col min="9495" max="9495" width="1" style="57" customWidth="1"/>
    <col min="9496" max="9496" width="4.7109375" style="57" customWidth="1"/>
    <col min="9497" max="9497" width="2.5703125" style="57" customWidth="1"/>
    <col min="9498" max="9498" width="4.7109375" style="57" customWidth="1"/>
    <col min="9499" max="9499" width="1" style="57" customWidth="1"/>
    <col min="9500" max="9500" width="4.7109375" style="57" customWidth="1"/>
    <col min="9501" max="9501" width="2.5703125" style="57" customWidth="1"/>
    <col min="9502" max="9502" width="4.7109375" style="57" customWidth="1"/>
    <col min="9503" max="9503" width="1" style="57" customWidth="1"/>
    <col min="9504" max="9504" width="4.5703125" style="57" customWidth="1"/>
    <col min="9505" max="9505" width="2.5703125" style="57" customWidth="1"/>
    <col min="9506" max="9506" width="4.85546875" style="57" customWidth="1"/>
    <col min="9507" max="9722" width="9.140625" style="57"/>
    <col min="9723" max="9723" width="1.42578125" style="57" customWidth="1"/>
    <col min="9724" max="9724" width="11.5703125" style="57" customWidth="1"/>
    <col min="9725" max="9727" width="0" style="57" hidden="1" customWidth="1"/>
    <col min="9728" max="9728" width="4.7109375" style="57" customWidth="1"/>
    <col min="9729" max="9729" width="2.5703125" style="57" customWidth="1"/>
    <col min="9730" max="9730" width="4.7109375" style="57" customWidth="1"/>
    <col min="9731" max="9731" width="1" style="57" customWidth="1"/>
    <col min="9732" max="9732" width="4.7109375" style="57" customWidth="1"/>
    <col min="9733" max="9733" width="2.5703125" style="57" customWidth="1"/>
    <col min="9734" max="9734" width="4.7109375" style="57" customWidth="1"/>
    <col min="9735" max="9735" width="1" style="57" customWidth="1"/>
    <col min="9736" max="9736" width="4.7109375" style="57" customWidth="1"/>
    <col min="9737" max="9737" width="2.5703125" style="57" customWidth="1"/>
    <col min="9738" max="9738" width="4.7109375" style="57" customWidth="1"/>
    <col min="9739" max="9739" width="1" style="57" customWidth="1"/>
    <col min="9740" max="9740" width="4.7109375" style="57" customWidth="1"/>
    <col min="9741" max="9741" width="2.5703125" style="57" customWidth="1"/>
    <col min="9742" max="9742" width="4.7109375" style="57" customWidth="1"/>
    <col min="9743" max="9743" width="1.140625" style="57" customWidth="1"/>
    <col min="9744" max="9744" width="4.7109375" style="57" customWidth="1"/>
    <col min="9745" max="9745" width="2.5703125" style="57" customWidth="1"/>
    <col min="9746" max="9746" width="4.7109375" style="57" customWidth="1"/>
    <col min="9747" max="9747" width="1.140625" style="57" customWidth="1"/>
    <col min="9748" max="9748" width="4.7109375" style="57" customWidth="1"/>
    <col min="9749" max="9749" width="2.5703125" style="57" customWidth="1"/>
    <col min="9750" max="9750" width="4.7109375" style="57" customWidth="1"/>
    <col min="9751" max="9751" width="1" style="57" customWidth="1"/>
    <col min="9752" max="9752" width="4.7109375" style="57" customWidth="1"/>
    <col min="9753" max="9753" width="2.5703125" style="57" customWidth="1"/>
    <col min="9754" max="9754" width="4.7109375" style="57" customWidth="1"/>
    <col min="9755" max="9755" width="1" style="57" customWidth="1"/>
    <col min="9756" max="9756" width="4.7109375" style="57" customWidth="1"/>
    <col min="9757" max="9757" width="2.5703125" style="57" customWidth="1"/>
    <col min="9758" max="9758" width="4.7109375" style="57" customWidth="1"/>
    <col min="9759" max="9759" width="1" style="57" customWidth="1"/>
    <col min="9760" max="9760" width="4.5703125" style="57" customWidth="1"/>
    <col min="9761" max="9761" width="2.5703125" style="57" customWidth="1"/>
    <col min="9762" max="9762" width="4.85546875" style="57" customWidth="1"/>
    <col min="9763" max="9978" width="9.140625" style="57"/>
    <col min="9979" max="9979" width="1.42578125" style="57" customWidth="1"/>
    <col min="9980" max="9980" width="11.5703125" style="57" customWidth="1"/>
    <col min="9981" max="9983" width="0" style="57" hidden="1" customWidth="1"/>
    <col min="9984" max="9984" width="4.7109375" style="57" customWidth="1"/>
    <col min="9985" max="9985" width="2.5703125" style="57" customWidth="1"/>
    <col min="9986" max="9986" width="4.7109375" style="57" customWidth="1"/>
    <col min="9987" max="9987" width="1" style="57" customWidth="1"/>
    <col min="9988" max="9988" width="4.7109375" style="57" customWidth="1"/>
    <col min="9989" max="9989" width="2.5703125" style="57" customWidth="1"/>
    <col min="9990" max="9990" width="4.7109375" style="57" customWidth="1"/>
    <col min="9991" max="9991" width="1" style="57" customWidth="1"/>
    <col min="9992" max="9992" width="4.7109375" style="57" customWidth="1"/>
    <col min="9993" max="9993" width="2.5703125" style="57" customWidth="1"/>
    <col min="9994" max="9994" width="4.7109375" style="57" customWidth="1"/>
    <col min="9995" max="9995" width="1" style="57" customWidth="1"/>
    <col min="9996" max="9996" width="4.7109375" style="57" customWidth="1"/>
    <col min="9997" max="9997" width="2.5703125" style="57" customWidth="1"/>
    <col min="9998" max="9998" width="4.7109375" style="57" customWidth="1"/>
    <col min="9999" max="9999" width="1.140625" style="57" customWidth="1"/>
    <col min="10000" max="10000" width="4.7109375" style="57" customWidth="1"/>
    <col min="10001" max="10001" width="2.5703125" style="57" customWidth="1"/>
    <col min="10002" max="10002" width="4.7109375" style="57" customWidth="1"/>
    <col min="10003" max="10003" width="1.140625" style="57" customWidth="1"/>
    <col min="10004" max="10004" width="4.7109375" style="57" customWidth="1"/>
    <col min="10005" max="10005" width="2.5703125" style="57" customWidth="1"/>
    <col min="10006" max="10006" width="4.7109375" style="57" customWidth="1"/>
    <col min="10007" max="10007" width="1" style="57" customWidth="1"/>
    <col min="10008" max="10008" width="4.7109375" style="57" customWidth="1"/>
    <col min="10009" max="10009" width="2.5703125" style="57" customWidth="1"/>
    <col min="10010" max="10010" width="4.7109375" style="57" customWidth="1"/>
    <col min="10011" max="10011" width="1" style="57" customWidth="1"/>
    <col min="10012" max="10012" width="4.7109375" style="57" customWidth="1"/>
    <col min="10013" max="10013" width="2.5703125" style="57" customWidth="1"/>
    <col min="10014" max="10014" width="4.7109375" style="57" customWidth="1"/>
    <col min="10015" max="10015" width="1" style="57" customWidth="1"/>
    <col min="10016" max="10016" width="4.5703125" style="57" customWidth="1"/>
    <col min="10017" max="10017" width="2.5703125" style="57" customWidth="1"/>
    <col min="10018" max="10018" width="4.85546875" style="57" customWidth="1"/>
    <col min="10019" max="10234" width="9.140625" style="57"/>
    <col min="10235" max="10235" width="1.42578125" style="57" customWidth="1"/>
    <col min="10236" max="10236" width="11.5703125" style="57" customWidth="1"/>
    <col min="10237" max="10239" width="0" style="57" hidden="1" customWidth="1"/>
    <col min="10240" max="10240" width="4.7109375" style="57" customWidth="1"/>
    <col min="10241" max="10241" width="2.5703125" style="57" customWidth="1"/>
    <col min="10242" max="10242" width="4.7109375" style="57" customWidth="1"/>
    <col min="10243" max="10243" width="1" style="57" customWidth="1"/>
    <col min="10244" max="10244" width="4.7109375" style="57" customWidth="1"/>
    <col min="10245" max="10245" width="2.5703125" style="57" customWidth="1"/>
    <col min="10246" max="10246" width="4.7109375" style="57" customWidth="1"/>
    <col min="10247" max="10247" width="1" style="57" customWidth="1"/>
    <col min="10248" max="10248" width="4.7109375" style="57" customWidth="1"/>
    <col min="10249" max="10249" width="2.5703125" style="57" customWidth="1"/>
    <col min="10250" max="10250" width="4.7109375" style="57" customWidth="1"/>
    <col min="10251" max="10251" width="1" style="57" customWidth="1"/>
    <col min="10252" max="10252" width="4.7109375" style="57" customWidth="1"/>
    <col min="10253" max="10253" width="2.5703125" style="57" customWidth="1"/>
    <col min="10254" max="10254" width="4.7109375" style="57" customWidth="1"/>
    <col min="10255" max="10255" width="1.140625" style="57" customWidth="1"/>
    <col min="10256" max="10256" width="4.7109375" style="57" customWidth="1"/>
    <col min="10257" max="10257" width="2.5703125" style="57" customWidth="1"/>
    <col min="10258" max="10258" width="4.7109375" style="57" customWidth="1"/>
    <col min="10259" max="10259" width="1.140625" style="57" customWidth="1"/>
    <col min="10260" max="10260" width="4.7109375" style="57" customWidth="1"/>
    <col min="10261" max="10261" width="2.5703125" style="57" customWidth="1"/>
    <col min="10262" max="10262" width="4.7109375" style="57" customWidth="1"/>
    <col min="10263" max="10263" width="1" style="57" customWidth="1"/>
    <col min="10264" max="10264" width="4.7109375" style="57" customWidth="1"/>
    <col min="10265" max="10265" width="2.5703125" style="57" customWidth="1"/>
    <col min="10266" max="10266" width="4.7109375" style="57" customWidth="1"/>
    <col min="10267" max="10267" width="1" style="57" customWidth="1"/>
    <col min="10268" max="10268" width="4.7109375" style="57" customWidth="1"/>
    <col min="10269" max="10269" width="2.5703125" style="57" customWidth="1"/>
    <col min="10270" max="10270" width="4.7109375" style="57" customWidth="1"/>
    <col min="10271" max="10271" width="1" style="57" customWidth="1"/>
    <col min="10272" max="10272" width="4.5703125" style="57" customWidth="1"/>
    <col min="10273" max="10273" width="2.5703125" style="57" customWidth="1"/>
    <col min="10274" max="10274" width="4.85546875" style="57" customWidth="1"/>
    <col min="10275" max="10490" width="9.140625" style="57"/>
    <col min="10491" max="10491" width="1.42578125" style="57" customWidth="1"/>
    <col min="10492" max="10492" width="11.5703125" style="57" customWidth="1"/>
    <col min="10493" max="10495" width="0" style="57" hidden="1" customWidth="1"/>
    <col min="10496" max="10496" width="4.7109375" style="57" customWidth="1"/>
    <col min="10497" max="10497" width="2.5703125" style="57" customWidth="1"/>
    <col min="10498" max="10498" width="4.7109375" style="57" customWidth="1"/>
    <col min="10499" max="10499" width="1" style="57" customWidth="1"/>
    <col min="10500" max="10500" width="4.7109375" style="57" customWidth="1"/>
    <col min="10501" max="10501" width="2.5703125" style="57" customWidth="1"/>
    <col min="10502" max="10502" width="4.7109375" style="57" customWidth="1"/>
    <col min="10503" max="10503" width="1" style="57" customWidth="1"/>
    <col min="10504" max="10504" width="4.7109375" style="57" customWidth="1"/>
    <col min="10505" max="10505" width="2.5703125" style="57" customWidth="1"/>
    <col min="10506" max="10506" width="4.7109375" style="57" customWidth="1"/>
    <col min="10507" max="10507" width="1" style="57" customWidth="1"/>
    <col min="10508" max="10508" width="4.7109375" style="57" customWidth="1"/>
    <col min="10509" max="10509" width="2.5703125" style="57" customWidth="1"/>
    <col min="10510" max="10510" width="4.7109375" style="57" customWidth="1"/>
    <col min="10511" max="10511" width="1.140625" style="57" customWidth="1"/>
    <col min="10512" max="10512" width="4.7109375" style="57" customWidth="1"/>
    <col min="10513" max="10513" width="2.5703125" style="57" customWidth="1"/>
    <col min="10514" max="10514" width="4.7109375" style="57" customWidth="1"/>
    <col min="10515" max="10515" width="1.140625" style="57" customWidth="1"/>
    <col min="10516" max="10516" width="4.7109375" style="57" customWidth="1"/>
    <col min="10517" max="10517" width="2.5703125" style="57" customWidth="1"/>
    <col min="10518" max="10518" width="4.7109375" style="57" customWidth="1"/>
    <col min="10519" max="10519" width="1" style="57" customWidth="1"/>
    <col min="10520" max="10520" width="4.7109375" style="57" customWidth="1"/>
    <col min="10521" max="10521" width="2.5703125" style="57" customWidth="1"/>
    <col min="10522" max="10522" width="4.7109375" style="57" customWidth="1"/>
    <col min="10523" max="10523" width="1" style="57" customWidth="1"/>
    <col min="10524" max="10524" width="4.7109375" style="57" customWidth="1"/>
    <col min="10525" max="10525" width="2.5703125" style="57" customWidth="1"/>
    <col min="10526" max="10526" width="4.7109375" style="57" customWidth="1"/>
    <col min="10527" max="10527" width="1" style="57" customWidth="1"/>
    <col min="10528" max="10528" width="4.5703125" style="57" customWidth="1"/>
    <col min="10529" max="10529" width="2.5703125" style="57" customWidth="1"/>
    <col min="10530" max="10530" width="4.85546875" style="57" customWidth="1"/>
    <col min="10531" max="10746" width="9.140625" style="57"/>
    <col min="10747" max="10747" width="1.42578125" style="57" customWidth="1"/>
    <col min="10748" max="10748" width="11.5703125" style="57" customWidth="1"/>
    <col min="10749" max="10751" width="0" style="57" hidden="1" customWidth="1"/>
    <col min="10752" max="10752" width="4.7109375" style="57" customWidth="1"/>
    <col min="10753" max="10753" width="2.5703125" style="57" customWidth="1"/>
    <col min="10754" max="10754" width="4.7109375" style="57" customWidth="1"/>
    <col min="10755" max="10755" width="1" style="57" customWidth="1"/>
    <col min="10756" max="10756" width="4.7109375" style="57" customWidth="1"/>
    <col min="10757" max="10757" width="2.5703125" style="57" customWidth="1"/>
    <col min="10758" max="10758" width="4.7109375" style="57" customWidth="1"/>
    <col min="10759" max="10759" width="1" style="57" customWidth="1"/>
    <col min="10760" max="10760" width="4.7109375" style="57" customWidth="1"/>
    <col min="10761" max="10761" width="2.5703125" style="57" customWidth="1"/>
    <col min="10762" max="10762" width="4.7109375" style="57" customWidth="1"/>
    <col min="10763" max="10763" width="1" style="57" customWidth="1"/>
    <col min="10764" max="10764" width="4.7109375" style="57" customWidth="1"/>
    <col min="10765" max="10765" width="2.5703125" style="57" customWidth="1"/>
    <col min="10766" max="10766" width="4.7109375" style="57" customWidth="1"/>
    <col min="10767" max="10767" width="1.140625" style="57" customWidth="1"/>
    <col min="10768" max="10768" width="4.7109375" style="57" customWidth="1"/>
    <col min="10769" max="10769" width="2.5703125" style="57" customWidth="1"/>
    <col min="10770" max="10770" width="4.7109375" style="57" customWidth="1"/>
    <col min="10771" max="10771" width="1.140625" style="57" customWidth="1"/>
    <col min="10772" max="10772" width="4.7109375" style="57" customWidth="1"/>
    <col min="10773" max="10773" width="2.5703125" style="57" customWidth="1"/>
    <col min="10774" max="10774" width="4.7109375" style="57" customWidth="1"/>
    <col min="10775" max="10775" width="1" style="57" customWidth="1"/>
    <col min="10776" max="10776" width="4.7109375" style="57" customWidth="1"/>
    <col min="10777" max="10777" width="2.5703125" style="57" customWidth="1"/>
    <col min="10778" max="10778" width="4.7109375" style="57" customWidth="1"/>
    <col min="10779" max="10779" width="1" style="57" customWidth="1"/>
    <col min="10780" max="10780" width="4.7109375" style="57" customWidth="1"/>
    <col min="10781" max="10781" width="2.5703125" style="57" customWidth="1"/>
    <col min="10782" max="10782" width="4.7109375" style="57" customWidth="1"/>
    <col min="10783" max="10783" width="1" style="57" customWidth="1"/>
    <col min="10784" max="10784" width="4.5703125" style="57" customWidth="1"/>
    <col min="10785" max="10785" width="2.5703125" style="57" customWidth="1"/>
    <col min="10786" max="10786" width="4.85546875" style="57" customWidth="1"/>
    <col min="10787" max="11002" width="9.140625" style="57"/>
    <col min="11003" max="11003" width="1.42578125" style="57" customWidth="1"/>
    <col min="11004" max="11004" width="11.5703125" style="57" customWidth="1"/>
    <col min="11005" max="11007" width="0" style="57" hidden="1" customWidth="1"/>
    <col min="11008" max="11008" width="4.7109375" style="57" customWidth="1"/>
    <col min="11009" max="11009" width="2.5703125" style="57" customWidth="1"/>
    <col min="11010" max="11010" width="4.7109375" style="57" customWidth="1"/>
    <col min="11011" max="11011" width="1" style="57" customWidth="1"/>
    <col min="11012" max="11012" width="4.7109375" style="57" customWidth="1"/>
    <col min="11013" max="11013" width="2.5703125" style="57" customWidth="1"/>
    <col min="11014" max="11014" width="4.7109375" style="57" customWidth="1"/>
    <col min="11015" max="11015" width="1" style="57" customWidth="1"/>
    <col min="11016" max="11016" width="4.7109375" style="57" customWidth="1"/>
    <col min="11017" max="11017" width="2.5703125" style="57" customWidth="1"/>
    <col min="11018" max="11018" width="4.7109375" style="57" customWidth="1"/>
    <col min="11019" max="11019" width="1" style="57" customWidth="1"/>
    <col min="11020" max="11020" width="4.7109375" style="57" customWidth="1"/>
    <col min="11021" max="11021" width="2.5703125" style="57" customWidth="1"/>
    <col min="11022" max="11022" width="4.7109375" style="57" customWidth="1"/>
    <col min="11023" max="11023" width="1.140625" style="57" customWidth="1"/>
    <col min="11024" max="11024" width="4.7109375" style="57" customWidth="1"/>
    <col min="11025" max="11025" width="2.5703125" style="57" customWidth="1"/>
    <col min="11026" max="11026" width="4.7109375" style="57" customWidth="1"/>
    <col min="11027" max="11027" width="1.140625" style="57" customWidth="1"/>
    <col min="11028" max="11028" width="4.7109375" style="57" customWidth="1"/>
    <col min="11029" max="11029" width="2.5703125" style="57" customWidth="1"/>
    <col min="11030" max="11030" width="4.7109375" style="57" customWidth="1"/>
    <col min="11031" max="11031" width="1" style="57" customWidth="1"/>
    <col min="11032" max="11032" width="4.7109375" style="57" customWidth="1"/>
    <col min="11033" max="11033" width="2.5703125" style="57" customWidth="1"/>
    <col min="11034" max="11034" width="4.7109375" style="57" customWidth="1"/>
    <col min="11035" max="11035" width="1" style="57" customWidth="1"/>
    <col min="11036" max="11036" width="4.7109375" style="57" customWidth="1"/>
    <col min="11037" max="11037" width="2.5703125" style="57" customWidth="1"/>
    <col min="11038" max="11038" width="4.7109375" style="57" customWidth="1"/>
    <col min="11039" max="11039" width="1" style="57" customWidth="1"/>
    <col min="11040" max="11040" width="4.5703125" style="57" customWidth="1"/>
    <col min="11041" max="11041" width="2.5703125" style="57" customWidth="1"/>
    <col min="11042" max="11042" width="4.85546875" style="57" customWidth="1"/>
    <col min="11043" max="11258" width="9.140625" style="57"/>
    <col min="11259" max="11259" width="1.42578125" style="57" customWidth="1"/>
    <col min="11260" max="11260" width="11.5703125" style="57" customWidth="1"/>
    <col min="11261" max="11263" width="0" style="57" hidden="1" customWidth="1"/>
    <col min="11264" max="11264" width="4.7109375" style="57" customWidth="1"/>
    <col min="11265" max="11265" width="2.5703125" style="57" customWidth="1"/>
    <col min="11266" max="11266" width="4.7109375" style="57" customWidth="1"/>
    <col min="11267" max="11267" width="1" style="57" customWidth="1"/>
    <col min="11268" max="11268" width="4.7109375" style="57" customWidth="1"/>
    <col min="11269" max="11269" width="2.5703125" style="57" customWidth="1"/>
    <col min="11270" max="11270" width="4.7109375" style="57" customWidth="1"/>
    <col min="11271" max="11271" width="1" style="57" customWidth="1"/>
    <col min="11272" max="11272" width="4.7109375" style="57" customWidth="1"/>
    <col min="11273" max="11273" width="2.5703125" style="57" customWidth="1"/>
    <col min="11274" max="11274" width="4.7109375" style="57" customWidth="1"/>
    <col min="11275" max="11275" width="1" style="57" customWidth="1"/>
    <col min="11276" max="11276" width="4.7109375" style="57" customWidth="1"/>
    <col min="11277" max="11277" width="2.5703125" style="57" customWidth="1"/>
    <col min="11278" max="11278" width="4.7109375" style="57" customWidth="1"/>
    <col min="11279" max="11279" width="1.140625" style="57" customWidth="1"/>
    <col min="11280" max="11280" width="4.7109375" style="57" customWidth="1"/>
    <col min="11281" max="11281" width="2.5703125" style="57" customWidth="1"/>
    <col min="11282" max="11282" width="4.7109375" style="57" customWidth="1"/>
    <col min="11283" max="11283" width="1.140625" style="57" customWidth="1"/>
    <col min="11284" max="11284" width="4.7109375" style="57" customWidth="1"/>
    <col min="11285" max="11285" width="2.5703125" style="57" customWidth="1"/>
    <col min="11286" max="11286" width="4.7109375" style="57" customWidth="1"/>
    <col min="11287" max="11287" width="1" style="57" customWidth="1"/>
    <col min="11288" max="11288" width="4.7109375" style="57" customWidth="1"/>
    <col min="11289" max="11289" width="2.5703125" style="57" customWidth="1"/>
    <col min="11290" max="11290" width="4.7109375" style="57" customWidth="1"/>
    <col min="11291" max="11291" width="1" style="57" customWidth="1"/>
    <col min="11292" max="11292" width="4.7109375" style="57" customWidth="1"/>
    <col min="11293" max="11293" width="2.5703125" style="57" customWidth="1"/>
    <col min="11294" max="11294" width="4.7109375" style="57" customWidth="1"/>
    <col min="11295" max="11295" width="1" style="57" customWidth="1"/>
    <col min="11296" max="11296" width="4.5703125" style="57" customWidth="1"/>
    <col min="11297" max="11297" width="2.5703125" style="57" customWidth="1"/>
    <col min="11298" max="11298" width="4.85546875" style="57" customWidth="1"/>
    <col min="11299" max="11514" width="9.140625" style="57"/>
    <col min="11515" max="11515" width="1.42578125" style="57" customWidth="1"/>
    <col min="11516" max="11516" width="11.5703125" style="57" customWidth="1"/>
    <col min="11517" max="11519" width="0" style="57" hidden="1" customWidth="1"/>
    <col min="11520" max="11520" width="4.7109375" style="57" customWidth="1"/>
    <col min="11521" max="11521" width="2.5703125" style="57" customWidth="1"/>
    <col min="11522" max="11522" width="4.7109375" style="57" customWidth="1"/>
    <col min="11523" max="11523" width="1" style="57" customWidth="1"/>
    <col min="11524" max="11524" width="4.7109375" style="57" customWidth="1"/>
    <col min="11525" max="11525" width="2.5703125" style="57" customWidth="1"/>
    <col min="11526" max="11526" width="4.7109375" style="57" customWidth="1"/>
    <col min="11527" max="11527" width="1" style="57" customWidth="1"/>
    <col min="11528" max="11528" width="4.7109375" style="57" customWidth="1"/>
    <col min="11529" max="11529" width="2.5703125" style="57" customWidth="1"/>
    <col min="11530" max="11530" width="4.7109375" style="57" customWidth="1"/>
    <col min="11531" max="11531" width="1" style="57" customWidth="1"/>
    <col min="11532" max="11532" width="4.7109375" style="57" customWidth="1"/>
    <col min="11533" max="11533" width="2.5703125" style="57" customWidth="1"/>
    <col min="11534" max="11534" width="4.7109375" style="57" customWidth="1"/>
    <col min="11535" max="11535" width="1.140625" style="57" customWidth="1"/>
    <col min="11536" max="11536" width="4.7109375" style="57" customWidth="1"/>
    <col min="11537" max="11537" width="2.5703125" style="57" customWidth="1"/>
    <col min="11538" max="11538" width="4.7109375" style="57" customWidth="1"/>
    <col min="11539" max="11539" width="1.140625" style="57" customWidth="1"/>
    <col min="11540" max="11540" width="4.7109375" style="57" customWidth="1"/>
    <col min="11541" max="11541" width="2.5703125" style="57" customWidth="1"/>
    <col min="11542" max="11542" width="4.7109375" style="57" customWidth="1"/>
    <col min="11543" max="11543" width="1" style="57" customWidth="1"/>
    <col min="11544" max="11544" width="4.7109375" style="57" customWidth="1"/>
    <col min="11545" max="11545" width="2.5703125" style="57" customWidth="1"/>
    <col min="11546" max="11546" width="4.7109375" style="57" customWidth="1"/>
    <col min="11547" max="11547" width="1" style="57" customWidth="1"/>
    <col min="11548" max="11548" width="4.7109375" style="57" customWidth="1"/>
    <col min="11549" max="11549" width="2.5703125" style="57" customWidth="1"/>
    <col min="11550" max="11550" width="4.7109375" style="57" customWidth="1"/>
    <col min="11551" max="11551" width="1" style="57" customWidth="1"/>
    <col min="11552" max="11552" width="4.5703125" style="57" customWidth="1"/>
    <col min="11553" max="11553" width="2.5703125" style="57" customWidth="1"/>
    <col min="11554" max="11554" width="4.85546875" style="57" customWidth="1"/>
    <col min="11555" max="11770" width="9.140625" style="57"/>
    <col min="11771" max="11771" width="1.42578125" style="57" customWidth="1"/>
    <col min="11772" max="11772" width="11.5703125" style="57" customWidth="1"/>
    <col min="11773" max="11775" width="0" style="57" hidden="1" customWidth="1"/>
    <col min="11776" max="11776" width="4.7109375" style="57" customWidth="1"/>
    <col min="11777" max="11777" width="2.5703125" style="57" customWidth="1"/>
    <col min="11778" max="11778" width="4.7109375" style="57" customWidth="1"/>
    <col min="11779" max="11779" width="1" style="57" customWidth="1"/>
    <col min="11780" max="11780" width="4.7109375" style="57" customWidth="1"/>
    <col min="11781" max="11781" width="2.5703125" style="57" customWidth="1"/>
    <col min="11782" max="11782" width="4.7109375" style="57" customWidth="1"/>
    <col min="11783" max="11783" width="1" style="57" customWidth="1"/>
    <col min="11784" max="11784" width="4.7109375" style="57" customWidth="1"/>
    <col min="11785" max="11785" width="2.5703125" style="57" customWidth="1"/>
    <col min="11786" max="11786" width="4.7109375" style="57" customWidth="1"/>
    <col min="11787" max="11787" width="1" style="57" customWidth="1"/>
    <col min="11788" max="11788" width="4.7109375" style="57" customWidth="1"/>
    <col min="11789" max="11789" width="2.5703125" style="57" customWidth="1"/>
    <col min="11790" max="11790" width="4.7109375" style="57" customWidth="1"/>
    <col min="11791" max="11791" width="1.140625" style="57" customWidth="1"/>
    <col min="11792" max="11792" width="4.7109375" style="57" customWidth="1"/>
    <col min="11793" max="11793" width="2.5703125" style="57" customWidth="1"/>
    <col min="11794" max="11794" width="4.7109375" style="57" customWidth="1"/>
    <col min="11795" max="11795" width="1.140625" style="57" customWidth="1"/>
    <col min="11796" max="11796" width="4.7109375" style="57" customWidth="1"/>
    <col min="11797" max="11797" width="2.5703125" style="57" customWidth="1"/>
    <col min="11798" max="11798" width="4.7109375" style="57" customWidth="1"/>
    <col min="11799" max="11799" width="1" style="57" customWidth="1"/>
    <col min="11800" max="11800" width="4.7109375" style="57" customWidth="1"/>
    <col min="11801" max="11801" width="2.5703125" style="57" customWidth="1"/>
    <col min="11802" max="11802" width="4.7109375" style="57" customWidth="1"/>
    <col min="11803" max="11803" width="1" style="57" customWidth="1"/>
    <col min="11804" max="11804" width="4.7109375" style="57" customWidth="1"/>
    <col min="11805" max="11805" width="2.5703125" style="57" customWidth="1"/>
    <col min="11806" max="11806" width="4.7109375" style="57" customWidth="1"/>
    <col min="11807" max="11807" width="1" style="57" customWidth="1"/>
    <col min="11808" max="11808" width="4.5703125" style="57" customWidth="1"/>
    <col min="11809" max="11809" width="2.5703125" style="57" customWidth="1"/>
    <col min="11810" max="11810" width="4.85546875" style="57" customWidth="1"/>
    <col min="11811" max="12026" width="9.140625" style="57"/>
    <col min="12027" max="12027" width="1.42578125" style="57" customWidth="1"/>
    <col min="12028" max="12028" width="11.5703125" style="57" customWidth="1"/>
    <col min="12029" max="12031" width="0" style="57" hidden="1" customWidth="1"/>
    <col min="12032" max="12032" width="4.7109375" style="57" customWidth="1"/>
    <col min="12033" max="12033" width="2.5703125" style="57" customWidth="1"/>
    <col min="12034" max="12034" width="4.7109375" style="57" customWidth="1"/>
    <col min="12035" max="12035" width="1" style="57" customWidth="1"/>
    <col min="12036" max="12036" width="4.7109375" style="57" customWidth="1"/>
    <col min="12037" max="12037" width="2.5703125" style="57" customWidth="1"/>
    <col min="12038" max="12038" width="4.7109375" style="57" customWidth="1"/>
    <col min="12039" max="12039" width="1" style="57" customWidth="1"/>
    <col min="12040" max="12040" width="4.7109375" style="57" customWidth="1"/>
    <col min="12041" max="12041" width="2.5703125" style="57" customWidth="1"/>
    <col min="12042" max="12042" width="4.7109375" style="57" customWidth="1"/>
    <col min="12043" max="12043" width="1" style="57" customWidth="1"/>
    <col min="12044" max="12044" width="4.7109375" style="57" customWidth="1"/>
    <col min="12045" max="12045" width="2.5703125" style="57" customWidth="1"/>
    <col min="12046" max="12046" width="4.7109375" style="57" customWidth="1"/>
    <col min="12047" max="12047" width="1.140625" style="57" customWidth="1"/>
    <col min="12048" max="12048" width="4.7109375" style="57" customWidth="1"/>
    <col min="12049" max="12049" width="2.5703125" style="57" customWidth="1"/>
    <col min="12050" max="12050" width="4.7109375" style="57" customWidth="1"/>
    <col min="12051" max="12051" width="1.140625" style="57" customWidth="1"/>
    <col min="12052" max="12052" width="4.7109375" style="57" customWidth="1"/>
    <col min="12053" max="12053" width="2.5703125" style="57" customWidth="1"/>
    <col min="12054" max="12054" width="4.7109375" style="57" customWidth="1"/>
    <col min="12055" max="12055" width="1" style="57" customWidth="1"/>
    <col min="12056" max="12056" width="4.7109375" style="57" customWidth="1"/>
    <col min="12057" max="12057" width="2.5703125" style="57" customWidth="1"/>
    <col min="12058" max="12058" width="4.7109375" style="57" customWidth="1"/>
    <col min="12059" max="12059" width="1" style="57" customWidth="1"/>
    <col min="12060" max="12060" width="4.7109375" style="57" customWidth="1"/>
    <col min="12061" max="12061" width="2.5703125" style="57" customWidth="1"/>
    <col min="12062" max="12062" width="4.7109375" style="57" customWidth="1"/>
    <col min="12063" max="12063" width="1" style="57" customWidth="1"/>
    <col min="12064" max="12064" width="4.5703125" style="57" customWidth="1"/>
    <col min="12065" max="12065" width="2.5703125" style="57" customWidth="1"/>
    <col min="12066" max="12066" width="4.85546875" style="57" customWidth="1"/>
    <col min="12067" max="12282" width="9.140625" style="57"/>
    <col min="12283" max="12283" width="1.42578125" style="57" customWidth="1"/>
    <col min="12284" max="12284" width="11.5703125" style="57" customWidth="1"/>
    <col min="12285" max="12287" width="0" style="57" hidden="1" customWidth="1"/>
    <col min="12288" max="12288" width="4.7109375" style="57" customWidth="1"/>
    <col min="12289" max="12289" width="2.5703125" style="57" customWidth="1"/>
    <col min="12290" max="12290" width="4.7109375" style="57" customWidth="1"/>
    <col min="12291" max="12291" width="1" style="57" customWidth="1"/>
    <col min="12292" max="12292" width="4.7109375" style="57" customWidth="1"/>
    <col min="12293" max="12293" width="2.5703125" style="57" customWidth="1"/>
    <col min="12294" max="12294" width="4.7109375" style="57" customWidth="1"/>
    <col min="12295" max="12295" width="1" style="57" customWidth="1"/>
    <col min="12296" max="12296" width="4.7109375" style="57" customWidth="1"/>
    <col min="12297" max="12297" width="2.5703125" style="57" customWidth="1"/>
    <col min="12298" max="12298" width="4.7109375" style="57" customWidth="1"/>
    <col min="12299" max="12299" width="1" style="57" customWidth="1"/>
    <col min="12300" max="12300" width="4.7109375" style="57" customWidth="1"/>
    <col min="12301" max="12301" width="2.5703125" style="57" customWidth="1"/>
    <col min="12302" max="12302" width="4.7109375" style="57" customWidth="1"/>
    <col min="12303" max="12303" width="1.140625" style="57" customWidth="1"/>
    <col min="12304" max="12304" width="4.7109375" style="57" customWidth="1"/>
    <col min="12305" max="12305" width="2.5703125" style="57" customWidth="1"/>
    <col min="12306" max="12306" width="4.7109375" style="57" customWidth="1"/>
    <col min="12307" max="12307" width="1.140625" style="57" customWidth="1"/>
    <col min="12308" max="12308" width="4.7109375" style="57" customWidth="1"/>
    <col min="12309" max="12309" width="2.5703125" style="57" customWidth="1"/>
    <col min="12310" max="12310" width="4.7109375" style="57" customWidth="1"/>
    <col min="12311" max="12311" width="1" style="57" customWidth="1"/>
    <col min="12312" max="12312" width="4.7109375" style="57" customWidth="1"/>
    <col min="12313" max="12313" width="2.5703125" style="57" customWidth="1"/>
    <col min="12314" max="12314" width="4.7109375" style="57" customWidth="1"/>
    <col min="12315" max="12315" width="1" style="57" customWidth="1"/>
    <col min="12316" max="12316" width="4.7109375" style="57" customWidth="1"/>
    <col min="12317" max="12317" width="2.5703125" style="57" customWidth="1"/>
    <col min="12318" max="12318" width="4.7109375" style="57" customWidth="1"/>
    <col min="12319" max="12319" width="1" style="57" customWidth="1"/>
    <col min="12320" max="12320" width="4.5703125" style="57" customWidth="1"/>
    <col min="12321" max="12321" width="2.5703125" style="57" customWidth="1"/>
    <col min="12322" max="12322" width="4.85546875" style="57" customWidth="1"/>
    <col min="12323" max="12538" width="9.140625" style="57"/>
    <col min="12539" max="12539" width="1.42578125" style="57" customWidth="1"/>
    <col min="12540" max="12540" width="11.5703125" style="57" customWidth="1"/>
    <col min="12541" max="12543" width="0" style="57" hidden="1" customWidth="1"/>
    <col min="12544" max="12544" width="4.7109375" style="57" customWidth="1"/>
    <col min="12545" max="12545" width="2.5703125" style="57" customWidth="1"/>
    <col min="12546" max="12546" width="4.7109375" style="57" customWidth="1"/>
    <col min="12547" max="12547" width="1" style="57" customWidth="1"/>
    <col min="12548" max="12548" width="4.7109375" style="57" customWidth="1"/>
    <col min="12549" max="12549" width="2.5703125" style="57" customWidth="1"/>
    <col min="12550" max="12550" width="4.7109375" style="57" customWidth="1"/>
    <col min="12551" max="12551" width="1" style="57" customWidth="1"/>
    <col min="12552" max="12552" width="4.7109375" style="57" customWidth="1"/>
    <col min="12553" max="12553" width="2.5703125" style="57" customWidth="1"/>
    <col min="12554" max="12554" width="4.7109375" style="57" customWidth="1"/>
    <col min="12555" max="12555" width="1" style="57" customWidth="1"/>
    <col min="12556" max="12556" width="4.7109375" style="57" customWidth="1"/>
    <col min="12557" max="12557" width="2.5703125" style="57" customWidth="1"/>
    <col min="12558" max="12558" width="4.7109375" style="57" customWidth="1"/>
    <col min="12559" max="12559" width="1.140625" style="57" customWidth="1"/>
    <col min="12560" max="12560" width="4.7109375" style="57" customWidth="1"/>
    <col min="12561" max="12561" width="2.5703125" style="57" customWidth="1"/>
    <col min="12562" max="12562" width="4.7109375" style="57" customWidth="1"/>
    <col min="12563" max="12563" width="1.140625" style="57" customWidth="1"/>
    <col min="12564" max="12564" width="4.7109375" style="57" customWidth="1"/>
    <col min="12565" max="12565" width="2.5703125" style="57" customWidth="1"/>
    <col min="12566" max="12566" width="4.7109375" style="57" customWidth="1"/>
    <col min="12567" max="12567" width="1" style="57" customWidth="1"/>
    <col min="12568" max="12568" width="4.7109375" style="57" customWidth="1"/>
    <col min="12569" max="12569" width="2.5703125" style="57" customWidth="1"/>
    <col min="12570" max="12570" width="4.7109375" style="57" customWidth="1"/>
    <col min="12571" max="12571" width="1" style="57" customWidth="1"/>
    <col min="12572" max="12572" width="4.7109375" style="57" customWidth="1"/>
    <col min="12573" max="12573" width="2.5703125" style="57" customWidth="1"/>
    <col min="12574" max="12574" width="4.7109375" style="57" customWidth="1"/>
    <col min="12575" max="12575" width="1" style="57" customWidth="1"/>
    <col min="12576" max="12576" width="4.5703125" style="57" customWidth="1"/>
    <col min="12577" max="12577" width="2.5703125" style="57" customWidth="1"/>
    <col min="12578" max="12578" width="4.85546875" style="57" customWidth="1"/>
    <col min="12579" max="12794" width="9.140625" style="57"/>
    <col min="12795" max="12795" width="1.42578125" style="57" customWidth="1"/>
    <col min="12796" max="12796" width="11.5703125" style="57" customWidth="1"/>
    <col min="12797" max="12799" width="0" style="57" hidden="1" customWidth="1"/>
    <col min="12800" max="12800" width="4.7109375" style="57" customWidth="1"/>
    <col min="12801" max="12801" width="2.5703125" style="57" customWidth="1"/>
    <col min="12802" max="12802" width="4.7109375" style="57" customWidth="1"/>
    <col min="12803" max="12803" width="1" style="57" customWidth="1"/>
    <col min="12804" max="12804" width="4.7109375" style="57" customWidth="1"/>
    <col min="12805" max="12805" width="2.5703125" style="57" customWidth="1"/>
    <col min="12806" max="12806" width="4.7109375" style="57" customWidth="1"/>
    <col min="12807" max="12807" width="1" style="57" customWidth="1"/>
    <col min="12808" max="12808" width="4.7109375" style="57" customWidth="1"/>
    <col min="12809" max="12809" width="2.5703125" style="57" customWidth="1"/>
    <col min="12810" max="12810" width="4.7109375" style="57" customWidth="1"/>
    <col min="12811" max="12811" width="1" style="57" customWidth="1"/>
    <col min="12812" max="12812" width="4.7109375" style="57" customWidth="1"/>
    <col min="12813" max="12813" width="2.5703125" style="57" customWidth="1"/>
    <col min="12814" max="12814" width="4.7109375" style="57" customWidth="1"/>
    <col min="12815" max="12815" width="1.140625" style="57" customWidth="1"/>
    <col min="12816" max="12816" width="4.7109375" style="57" customWidth="1"/>
    <col min="12817" max="12817" width="2.5703125" style="57" customWidth="1"/>
    <col min="12818" max="12818" width="4.7109375" style="57" customWidth="1"/>
    <col min="12819" max="12819" width="1.140625" style="57" customWidth="1"/>
    <col min="12820" max="12820" width="4.7109375" style="57" customWidth="1"/>
    <col min="12821" max="12821" width="2.5703125" style="57" customWidth="1"/>
    <col min="12822" max="12822" width="4.7109375" style="57" customWidth="1"/>
    <col min="12823" max="12823" width="1" style="57" customWidth="1"/>
    <col min="12824" max="12824" width="4.7109375" style="57" customWidth="1"/>
    <col min="12825" max="12825" width="2.5703125" style="57" customWidth="1"/>
    <col min="12826" max="12826" width="4.7109375" style="57" customWidth="1"/>
    <col min="12827" max="12827" width="1" style="57" customWidth="1"/>
    <col min="12828" max="12828" width="4.7109375" style="57" customWidth="1"/>
    <col min="12829" max="12829" width="2.5703125" style="57" customWidth="1"/>
    <col min="12830" max="12830" width="4.7109375" style="57" customWidth="1"/>
    <col min="12831" max="12831" width="1" style="57" customWidth="1"/>
    <col min="12832" max="12832" width="4.5703125" style="57" customWidth="1"/>
    <col min="12833" max="12833" width="2.5703125" style="57" customWidth="1"/>
    <col min="12834" max="12834" width="4.85546875" style="57" customWidth="1"/>
    <col min="12835" max="13050" width="9.140625" style="57"/>
    <col min="13051" max="13051" width="1.42578125" style="57" customWidth="1"/>
    <col min="13052" max="13052" width="11.5703125" style="57" customWidth="1"/>
    <col min="13053" max="13055" width="0" style="57" hidden="1" customWidth="1"/>
    <col min="13056" max="13056" width="4.7109375" style="57" customWidth="1"/>
    <col min="13057" max="13057" width="2.5703125" style="57" customWidth="1"/>
    <col min="13058" max="13058" width="4.7109375" style="57" customWidth="1"/>
    <col min="13059" max="13059" width="1" style="57" customWidth="1"/>
    <col min="13060" max="13060" width="4.7109375" style="57" customWidth="1"/>
    <col min="13061" max="13061" width="2.5703125" style="57" customWidth="1"/>
    <col min="13062" max="13062" width="4.7109375" style="57" customWidth="1"/>
    <col min="13063" max="13063" width="1" style="57" customWidth="1"/>
    <col min="13064" max="13064" width="4.7109375" style="57" customWidth="1"/>
    <col min="13065" max="13065" width="2.5703125" style="57" customWidth="1"/>
    <col min="13066" max="13066" width="4.7109375" style="57" customWidth="1"/>
    <col min="13067" max="13067" width="1" style="57" customWidth="1"/>
    <col min="13068" max="13068" width="4.7109375" style="57" customWidth="1"/>
    <col min="13069" max="13069" width="2.5703125" style="57" customWidth="1"/>
    <col min="13070" max="13070" width="4.7109375" style="57" customWidth="1"/>
    <col min="13071" max="13071" width="1.140625" style="57" customWidth="1"/>
    <col min="13072" max="13072" width="4.7109375" style="57" customWidth="1"/>
    <col min="13073" max="13073" width="2.5703125" style="57" customWidth="1"/>
    <col min="13074" max="13074" width="4.7109375" style="57" customWidth="1"/>
    <col min="13075" max="13075" width="1.140625" style="57" customWidth="1"/>
    <col min="13076" max="13076" width="4.7109375" style="57" customWidth="1"/>
    <col min="13077" max="13077" width="2.5703125" style="57" customWidth="1"/>
    <col min="13078" max="13078" width="4.7109375" style="57" customWidth="1"/>
    <col min="13079" max="13079" width="1" style="57" customWidth="1"/>
    <col min="13080" max="13080" width="4.7109375" style="57" customWidth="1"/>
    <col min="13081" max="13081" width="2.5703125" style="57" customWidth="1"/>
    <col min="13082" max="13082" width="4.7109375" style="57" customWidth="1"/>
    <col min="13083" max="13083" width="1" style="57" customWidth="1"/>
    <col min="13084" max="13084" width="4.7109375" style="57" customWidth="1"/>
    <col min="13085" max="13085" width="2.5703125" style="57" customWidth="1"/>
    <col min="13086" max="13086" width="4.7109375" style="57" customWidth="1"/>
    <col min="13087" max="13087" width="1" style="57" customWidth="1"/>
    <col min="13088" max="13088" width="4.5703125" style="57" customWidth="1"/>
    <col min="13089" max="13089" width="2.5703125" style="57" customWidth="1"/>
    <col min="13090" max="13090" width="4.85546875" style="57" customWidth="1"/>
    <col min="13091" max="13306" width="9.140625" style="57"/>
    <col min="13307" max="13307" width="1.42578125" style="57" customWidth="1"/>
    <col min="13308" max="13308" width="11.5703125" style="57" customWidth="1"/>
    <col min="13309" max="13311" width="0" style="57" hidden="1" customWidth="1"/>
    <col min="13312" max="13312" width="4.7109375" style="57" customWidth="1"/>
    <col min="13313" max="13313" width="2.5703125" style="57" customWidth="1"/>
    <col min="13314" max="13314" width="4.7109375" style="57" customWidth="1"/>
    <col min="13315" max="13315" width="1" style="57" customWidth="1"/>
    <col min="13316" max="13316" width="4.7109375" style="57" customWidth="1"/>
    <col min="13317" max="13317" width="2.5703125" style="57" customWidth="1"/>
    <col min="13318" max="13318" width="4.7109375" style="57" customWidth="1"/>
    <col min="13319" max="13319" width="1" style="57" customWidth="1"/>
    <col min="13320" max="13320" width="4.7109375" style="57" customWidth="1"/>
    <col min="13321" max="13321" width="2.5703125" style="57" customWidth="1"/>
    <col min="13322" max="13322" width="4.7109375" style="57" customWidth="1"/>
    <col min="13323" max="13323" width="1" style="57" customWidth="1"/>
    <col min="13324" max="13324" width="4.7109375" style="57" customWidth="1"/>
    <col min="13325" max="13325" width="2.5703125" style="57" customWidth="1"/>
    <col min="13326" max="13326" width="4.7109375" style="57" customWidth="1"/>
    <col min="13327" max="13327" width="1.140625" style="57" customWidth="1"/>
    <col min="13328" max="13328" width="4.7109375" style="57" customWidth="1"/>
    <col min="13329" max="13329" width="2.5703125" style="57" customWidth="1"/>
    <col min="13330" max="13330" width="4.7109375" style="57" customWidth="1"/>
    <col min="13331" max="13331" width="1.140625" style="57" customWidth="1"/>
    <col min="13332" max="13332" width="4.7109375" style="57" customWidth="1"/>
    <col min="13333" max="13333" width="2.5703125" style="57" customWidth="1"/>
    <col min="13334" max="13334" width="4.7109375" style="57" customWidth="1"/>
    <col min="13335" max="13335" width="1" style="57" customWidth="1"/>
    <col min="13336" max="13336" width="4.7109375" style="57" customWidth="1"/>
    <col min="13337" max="13337" width="2.5703125" style="57" customWidth="1"/>
    <col min="13338" max="13338" width="4.7109375" style="57" customWidth="1"/>
    <col min="13339" max="13339" width="1" style="57" customWidth="1"/>
    <col min="13340" max="13340" width="4.7109375" style="57" customWidth="1"/>
    <col min="13341" max="13341" width="2.5703125" style="57" customWidth="1"/>
    <col min="13342" max="13342" width="4.7109375" style="57" customWidth="1"/>
    <col min="13343" max="13343" width="1" style="57" customWidth="1"/>
    <col min="13344" max="13344" width="4.5703125" style="57" customWidth="1"/>
    <col min="13345" max="13345" width="2.5703125" style="57" customWidth="1"/>
    <col min="13346" max="13346" width="4.85546875" style="57" customWidth="1"/>
    <col min="13347" max="13562" width="9.140625" style="57"/>
    <col min="13563" max="13563" width="1.42578125" style="57" customWidth="1"/>
    <col min="13564" max="13564" width="11.5703125" style="57" customWidth="1"/>
    <col min="13565" max="13567" width="0" style="57" hidden="1" customWidth="1"/>
    <col min="13568" max="13568" width="4.7109375" style="57" customWidth="1"/>
    <col min="13569" max="13569" width="2.5703125" style="57" customWidth="1"/>
    <col min="13570" max="13570" width="4.7109375" style="57" customWidth="1"/>
    <col min="13571" max="13571" width="1" style="57" customWidth="1"/>
    <col min="13572" max="13572" width="4.7109375" style="57" customWidth="1"/>
    <col min="13573" max="13573" width="2.5703125" style="57" customWidth="1"/>
    <col min="13574" max="13574" width="4.7109375" style="57" customWidth="1"/>
    <col min="13575" max="13575" width="1" style="57" customWidth="1"/>
    <col min="13576" max="13576" width="4.7109375" style="57" customWidth="1"/>
    <col min="13577" max="13577" width="2.5703125" style="57" customWidth="1"/>
    <col min="13578" max="13578" width="4.7109375" style="57" customWidth="1"/>
    <col min="13579" max="13579" width="1" style="57" customWidth="1"/>
    <col min="13580" max="13580" width="4.7109375" style="57" customWidth="1"/>
    <col min="13581" max="13581" width="2.5703125" style="57" customWidth="1"/>
    <col min="13582" max="13582" width="4.7109375" style="57" customWidth="1"/>
    <col min="13583" max="13583" width="1.140625" style="57" customWidth="1"/>
    <col min="13584" max="13584" width="4.7109375" style="57" customWidth="1"/>
    <col min="13585" max="13585" width="2.5703125" style="57" customWidth="1"/>
    <col min="13586" max="13586" width="4.7109375" style="57" customWidth="1"/>
    <col min="13587" max="13587" width="1.140625" style="57" customWidth="1"/>
    <col min="13588" max="13588" width="4.7109375" style="57" customWidth="1"/>
    <col min="13589" max="13589" width="2.5703125" style="57" customWidth="1"/>
    <col min="13590" max="13590" width="4.7109375" style="57" customWidth="1"/>
    <col min="13591" max="13591" width="1" style="57" customWidth="1"/>
    <col min="13592" max="13592" width="4.7109375" style="57" customWidth="1"/>
    <col min="13593" max="13593" width="2.5703125" style="57" customWidth="1"/>
    <col min="13594" max="13594" width="4.7109375" style="57" customWidth="1"/>
    <col min="13595" max="13595" width="1" style="57" customWidth="1"/>
    <col min="13596" max="13596" width="4.7109375" style="57" customWidth="1"/>
    <col min="13597" max="13597" width="2.5703125" style="57" customWidth="1"/>
    <col min="13598" max="13598" width="4.7109375" style="57" customWidth="1"/>
    <col min="13599" max="13599" width="1" style="57" customWidth="1"/>
    <col min="13600" max="13600" width="4.5703125" style="57" customWidth="1"/>
    <col min="13601" max="13601" width="2.5703125" style="57" customWidth="1"/>
    <col min="13602" max="13602" width="4.85546875" style="57" customWidth="1"/>
    <col min="13603" max="13818" width="9.140625" style="57"/>
    <col min="13819" max="13819" width="1.42578125" style="57" customWidth="1"/>
    <col min="13820" max="13820" width="11.5703125" style="57" customWidth="1"/>
    <col min="13821" max="13823" width="0" style="57" hidden="1" customWidth="1"/>
    <col min="13824" max="13824" width="4.7109375" style="57" customWidth="1"/>
    <col min="13825" max="13825" width="2.5703125" style="57" customWidth="1"/>
    <col min="13826" max="13826" width="4.7109375" style="57" customWidth="1"/>
    <col min="13827" max="13827" width="1" style="57" customWidth="1"/>
    <col min="13828" max="13828" width="4.7109375" style="57" customWidth="1"/>
    <col min="13829" max="13829" width="2.5703125" style="57" customWidth="1"/>
    <col min="13830" max="13830" width="4.7109375" style="57" customWidth="1"/>
    <col min="13831" max="13831" width="1" style="57" customWidth="1"/>
    <col min="13832" max="13832" width="4.7109375" style="57" customWidth="1"/>
    <col min="13833" max="13833" width="2.5703125" style="57" customWidth="1"/>
    <col min="13834" max="13834" width="4.7109375" style="57" customWidth="1"/>
    <col min="13835" max="13835" width="1" style="57" customWidth="1"/>
    <col min="13836" max="13836" width="4.7109375" style="57" customWidth="1"/>
    <col min="13837" max="13837" width="2.5703125" style="57" customWidth="1"/>
    <col min="13838" max="13838" width="4.7109375" style="57" customWidth="1"/>
    <col min="13839" max="13839" width="1.140625" style="57" customWidth="1"/>
    <col min="13840" max="13840" width="4.7109375" style="57" customWidth="1"/>
    <col min="13841" max="13841" width="2.5703125" style="57" customWidth="1"/>
    <col min="13842" max="13842" width="4.7109375" style="57" customWidth="1"/>
    <col min="13843" max="13843" width="1.140625" style="57" customWidth="1"/>
    <col min="13844" max="13844" width="4.7109375" style="57" customWidth="1"/>
    <col min="13845" max="13845" width="2.5703125" style="57" customWidth="1"/>
    <col min="13846" max="13846" width="4.7109375" style="57" customWidth="1"/>
    <col min="13847" max="13847" width="1" style="57" customWidth="1"/>
    <col min="13848" max="13848" width="4.7109375" style="57" customWidth="1"/>
    <col min="13849" max="13849" width="2.5703125" style="57" customWidth="1"/>
    <col min="13850" max="13850" width="4.7109375" style="57" customWidth="1"/>
    <col min="13851" max="13851" width="1" style="57" customWidth="1"/>
    <col min="13852" max="13852" width="4.7109375" style="57" customWidth="1"/>
    <col min="13853" max="13853" width="2.5703125" style="57" customWidth="1"/>
    <col min="13854" max="13854" width="4.7109375" style="57" customWidth="1"/>
    <col min="13855" max="13855" width="1" style="57" customWidth="1"/>
    <col min="13856" max="13856" width="4.5703125" style="57" customWidth="1"/>
    <col min="13857" max="13857" width="2.5703125" style="57" customWidth="1"/>
    <col min="13858" max="13858" width="4.85546875" style="57" customWidth="1"/>
    <col min="13859" max="14074" width="9.140625" style="57"/>
    <col min="14075" max="14075" width="1.42578125" style="57" customWidth="1"/>
    <col min="14076" max="14076" width="11.5703125" style="57" customWidth="1"/>
    <col min="14077" max="14079" width="0" style="57" hidden="1" customWidth="1"/>
    <col min="14080" max="14080" width="4.7109375" style="57" customWidth="1"/>
    <col min="14081" max="14081" width="2.5703125" style="57" customWidth="1"/>
    <col min="14082" max="14082" width="4.7109375" style="57" customWidth="1"/>
    <col min="14083" max="14083" width="1" style="57" customWidth="1"/>
    <col min="14084" max="14084" width="4.7109375" style="57" customWidth="1"/>
    <col min="14085" max="14085" width="2.5703125" style="57" customWidth="1"/>
    <col min="14086" max="14086" width="4.7109375" style="57" customWidth="1"/>
    <col min="14087" max="14087" width="1" style="57" customWidth="1"/>
    <col min="14088" max="14088" width="4.7109375" style="57" customWidth="1"/>
    <col min="14089" max="14089" width="2.5703125" style="57" customWidth="1"/>
    <col min="14090" max="14090" width="4.7109375" style="57" customWidth="1"/>
    <col min="14091" max="14091" width="1" style="57" customWidth="1"/>
    <col min="14092" max="14092" width="4.7109375" style="57" customWidth="1"/>
    <col min="14093" max="14093" width="2.5703125" style="57" customWidth="1"/>
    <col min="14094" max="14094" width="4.7109375" style="57" customWidth="1"/>
    <col min="14095" max="14095" width="1.140625" style="57" customWidth="1"/>
    <col min="14096" max="14096" width="4.7109375" style="57" customWidth="1"/>
    <col min="14097" max="14097" width="2.5703125" style="57" customWidth="1"/>
    <col min="14098" max="14098" width="4.7109375" style="57" customWidth="1"/>
    <col min="14099" max="14099" width="1.140625" style="57" customWidth="1"/>
    <col min="14100" max="14100" width="4.7109375" style="57" customWidth="1"/>
    <col min="14101" max="14101" width="2.5703125" style="57" customWidth="1"/>
    <col min="14102" max="14102" width="4.7109375" style="57" customWidth="1"/>
    <col min="14103" max="14103" width="1" style="57" customWidth="1"/>
    <col min="14104" max="14104" width="4.7109375" style="57" customWidth="1"/>
    <col min="14105" max="14105" width="2.5703125" style="57" customWidth="1"/>
    <col min="14106" max="14106" width="4.7109375" style="57" customWidth="1"/>
    <col min="14107" max="14107" width="1" style="57" customWidth="1"/>
    <col min="14108" max="14108" width="4.7109375" style="57" customWidth="1"/>
    <col min="14109" max="14109" width="2.5703125" style="57" customWidth="1"/>
    <col min="14110" max="14110" width="4.7109375" style="57" customWidth="1"/>
    <col min="14111" max="14111" width="1" style="57" customWidth="1"/>
    <col min="14112" max="14112" width="4.5703125" style="57" customWidth="1"/>
    <col min="14113" max="14113" width="2.5703125" style="57" customWidth="1"/>
    <col min="14114" max="14114" width="4.85546875" style="57" customWidth="1"/>
    <col min="14115" max="14330" width="9.140625" style="57"/>
    <col min="14331" max="14331" width="1.42578125" style="57" customWidth="1"/>
    <col min="14332" max="14332" width="11.5703125" style="57" customWidth="1"/>
    <col min="14333" max="14335" width="0" style="57" hidden="1" customWidth="1"/>
    <col min="14336" max="14336" width="4.7109375" style="57" customWidth="1"/>
    <col min="14337" max="14337" width="2.5703125" style="57" customWidth="1"/>
    <col min="14338" max="14338" width="4.7109375" style="57" customWidth="1"/>
    <col min="14339" max="14339" width="1" style="57" customWidth="1"/>
    <col min="14340" max="14340" width="4.7109375" style="57" customWidth="1"/>
    <col min="14341" max="14341" width="2.5703125" style="57" customWidth="1"/>
    <col min="14342" max="14342" width="4.7109375" style="57" customWidth="1"/>
    <col min="14343" max="14343" width="1" style="57" customWidth="1"/>
    <col min="14344" max="14344" width="4.7109375" style="57" customWidth="1"/>
    <col min="14345" max="14345" width="2.5703125" style="57" customWidth="1"/>
    <col min="14346" max="14346" width="4.7109375" style="57" customWidth="1"/>
    <col min="14347" max="14347" width="1" style="57" customWidth="1"/>
    <col min="14348" max="14348" width="4.7109375" style="57" customWidth="1"/>
    <col min="14349" max="14349" width="2.5703125" style="57" customWidth="1"/>
    <col min="14350" max="14350" width="4.7109375" style="57" customWidth="1"/>
    <col min="14351" max="14351" width="1.140625" style="57" customWidth="1"/>
    <col min="14352" max="14352" width="4.7109375" style="57" customWidth="1"/>
    <col min="14353" max="14353" width="2.5703125" style="57" customWidth="1"/>
    <col min="14354" max="14354" width="4.7109375" style="57" customWidth="1"/>
    <col min="14355" max="14355" width="1.140625" style="57" customWidth="1"/>
    <col min="14356" max="14356" width="4.7109375" style="57" customWidth="1"/>
    <col min="14357" max="14357" width="2.5703125" style="57" customWidth="1"/>
    <col min="14358" max="14358" width="4.7109375" style="57" customWidth="1"/>
    <col min="14359" max="14359" width="1" style="57" customWidth="1"/>
    <col min="14360" max="14360" width="4.7109375" style="57" customWidth="1"/>
    <col min="14361" max="14361" width="2.5703125" style="57" customWidth="1"/>
    <col min="14362" max="14362" width="4.7109375" style="57" customWidth="1"/>
    <col min="14363" max="14363" width="1" style="57" customWidth="1"/>
    <col min="14364" max="14364" width="4.7109375" style="57" customWidth="1"/>
    <col min="14365" max="14365" width="2.5703125" style="57" customWidth="1"/>
    <col min="14366" max="14366" width="4.7109375" style="57" customWidth="1"/>
    <col min="14367" max="14367" width="1" style="57" customWidth="1"/>
    <col min="14368" max="14368" width="4.5703125" style="57" customWidth="1"/>
    <col min="14369" max="14369" width="2.5703125" style="57" customWidth="1"/>
    <col min="14370" max="14370" width="4.85546875" style="57" customWidth="1"/>
    <col min="14371" max="14586" width="9.140625" style="57"/>
    <col min="14587" max="14587" width="1.42578125" style="57" customWidth="1"/>
    <col min="14588" max="14588" width="11.5703125" style="57" customWidth="1"/>
    <col min="14589" max="14591" width="0" style="57" hidden="1" customWidth="1"/>
    <col min="14592" max="14592" width="4.7109375" style="57" customWidth="1"/>
    <col min="14593" max="14593" width="2.5703125" style="57" customWidth="1"/>
    <col min="14594" max="14594" width="4.7109375" style="57" customWidth="1"/>
    <col min="14595" max="14595" width="1" style="57" customWidth="1"/>
    <col min="14596" max="14596" width="4.7109375" style="57" customWidth="1"/>
    <col min="14597" max="14597" width="2.5703125" style="57" customWidth="1"/>
    <col min="14598" max="14598" width="4.7109375" style="57" customWidth="1"/>
    <col min="14599" max="14599" width="1" style="57" customWidth="1"/>
    <col min="14600" max="14600" width="4.7109375" style="57" customWidth="1"/>
    <col min="14601" max="14601" width="2.5703125" style="57" customWidth="1"/>
    <col min="14602" max="14602" width="4.7109375" style="57" customWidth="1"/>
    <col min="14603" max="14603" width="1" style="57" customWidth="1"/>
    <col min="14604" max="14604" width="4.7109375" style="57" customWidth="1"/>
    <col min="14605" max="14605" width="2.5703125" style="57" customWidth="1"/>
    <col min="14606" max="14606" width="4.7109375" style="57" customWidth="1"/>
    <col min="14607" max="14607" width="1.140625" style="57" customWidth="1"/>
    <col min="14608" max="14608" width="4.7109375" style="57" customWidth="1"/>
    <col min="14609" max="14609" width="2.5703125" style="57" customWidth="1"/>
    <col min="14610" max="14610" width="4.7109375" style="57" customWidth="1"/>
    <col min="14611" max="14611" width="1.140625" style="57" customWidth="1"/>
    <col min="14612" max="14612" width="4.7109375" style="57" customWidth="1"/>
    <col min="14613" max="14613" width="2.5703125" style="57" customWidth="1"/>
    <col min="14614" max="14614" width="4.7109375" style="57" customWidth="1"/>
    <col min="14615" max="14615" width="1" style="57" customWidth="1"/>
    <col min="14616" max="14616" width="4.7109375" style="57" customWidth="1"/>
    <col min="14617" max="14617" width="2.5703125" style="57" customWidth="1"/>
    <col min="14618" max="14618" width="4.7109375" style="57" customWidth="1"/>
    <col min="14619" max="14619" width="1" style="57" customWidth="1"/>
    <col min="14620" max="14620" width="4.7109375" style="57" customWidth="1"/>
    <col min="14621" max="14621" width="2.5703125" style="57" customWidth="1"/>
    <col min="14622" max="14622" width="4.7109375" style="57" customWidth="1"/>
    <col min="14623" max="14623" width="1" style="57" customWidth="1"/>
    <col min="14624" max="14624" width="4.5703125" style="57" customWidth="1"/>
    <col min="14625" max="14625" width="2.5703125" style="57" customWidth="1"/>
    <col min="14626" max="14626" width="4.85546875" style="57" customWidth="1"/>
    <col min="14627" max="14842" width="9.140625" style="57"/>
    <col min="14843" max="14843" width="1.42578125" style="57" customWidth="1"/>
    <col min="14844" max="14844" width="11.5703125" style="57" customWidth="1"/>
    <col min="14845" max="14847" width="0" style="57" hidden="1" customWidth="1"/>
    <col min="14848" max="14848" width="4.7109375" style="57" customWidth="1"/>
    <col min="14849" max="14849" width="2.5703125" style="57" customWidth="1"/>
    <col min="14850" max="14850" width="4.7109375" style="57" customWidth="1"/>
    <col min="14851" max="14851" width="1" style="57" customWidth="1"/>
    <col min="14852" max="14852" width="4.7109375" style="57" customWidth="1"/>
    <col min="14853" max="14853" width="2.5703125" style="57" customWidth="1"/>
    <col min="14854" max="14854" width="4.7109375" style="57" customWidth="1"/>
    <col min="14855" max="14855" width="1" style="57" customWidth="1"/>
    <col min="14856" max="14856" width="4.7109375" style="57" customWidth="1"/>
    <col min="14857" max="14857" width="2.5703125" style="57" customWidth="1"/>
    <col min="14858" max="14858" width="4.7109375" style="57" customWidth="1"/>
    <col min="14859" max="14859" width="1" style="57" customWidth="1"/>
    <col min="14860" max="14860" width="4.7109375" style="57" customWidth="1"/>
    <col min="14861" max="14861" width="2.5703125" style="57" customWidth="1"/>
    <col min="14862" max="14862" width="4.7109375" style="57" customWidth="1"/>
    <col min="14863" max="14863" width="1.140625" style="57" customWidth="1"/>
    <col min="14864" max="14864" width="4.7109375" style="57" customWidth="1"/>
    <col min="14865" max="14865" width="2.5703125" style="57" customWidth="1"/>
    <col min="14866" max="14866" width="4.7109375" style="57" customWidth="1"/>
    <col min="14867" max="14867" width="1.140625" style="57" customWidth="1"/>
    <col min="14868" max="14868" width="4.7109375" style="57" customWidth="1"/>
    <col min="14869" max="14869" width="2.5703125" style="57" customWidth="1"/>
    <col min="14870" max="14870" width="4.7109375" style="57" customWidth="1"/>
    <col min="14871" max="14871" width="1" style="57" customWidth="1"/>
    <col min="14872" max="14872" width="4.7109375" style="57" customWidth="1"/>
    <col min="14873" max="14873" width="2.5703125" style="57" customWidth="1"/>
    <col min="14874" max="14874" width="4.7109375" style="57" customWidth="1"/>
    <col min="14875" max="14875" width="1" style="57" customWidth="1"/>
    <col min="14876" max="14876" width="4.7109375" style="57" customWidth="1"/>
    <col min="14877" max="14877" width="2.5703125" style="57" customWidth="1"/>
    <col min="14878" max="14878" width="4.7109375" style="57" customWidth="1"/>
    <col min="14879" max="14879" width="1" style="57" customWidth="1"/>
    <col min="14880" max="14880" width="4.5703125" style="57" customWidth="1"/>
    <col min="14881" max="14881" width="2.5703125" style="57" customWidth="1"/>
    <col min="14882" max="14882" width="4.85546875" style="57" customWidth="1"/>
    <col min="14883" max="15098" width="9.140625" style="57"/>
    <col min="15099" max="15099" width="1.42578125" style="57" customWidth="1"/>
    <col min="15100" max="15100" width="11.5703125" style="57" customWidth="1"/>
    <col min="15101" max="15103" width="0" style="57" hidden="1" customWidth="1"/>
    <col min="15104" max="15104" width="4.7109375" style="57" customWidth="1"/>
    <col min="15105" max="15105" width="2.5703125" style="57" customWidth="1"/>
    <col min="15106" max="15106" width="4.7109375" style="57" customWidth="1"/>
    <col min="15107" max="15107" width="1" style="57" customWidth="1"/>
    <col min="15108" max="15108" width="4.7109375" style="57" customWidth="1"/>
    <col min="15109" max="15109" width="2.5703125" style="57" customWidth="1"/>
    <col min="15110" max="15110" width="4.7109375" style="57" customWidth="1"/>
    <col min="15111" max="15111" width="1" style="57" customWidth="1"/>
    <col min="15112" max="15112" width="4.7109375" style="57" customWidth="1"/>
    <col min="15113" max="15113" width="2.5703125" style="57" customWidth="1"/>
    <col min="15114" max="15114" width="4.7109375" style="57" customWidth="1"/>
    <col min="15115" max="15115" width="1" style="57" customWidth="1"/>
    <col min="15116" max="15116" width="4.7109375" style="57" customWidth="1"/>
    <col min="15117" max="15117" width="2.5703125" style="57" customWidth="1"/>
    <col min="15118" max="15118" width="4.7109375" style="57" customWidth="1"/>
    <col min="15119" max="15119" width="1.140625" style="57" customWidth="1"/>
    <col min="15120" max="15120" width="4.7109375" style="57" customWidth="1"/>
    <col min="15121" max="15121" width="2.5703125" style="57" customWidth="1"/>
    <col min="15122" max="15122" width="4.7109375" style="57" customWidth="1"/>
    <col min="15123" max="15123" width="1.140625" style="57" customWidth="1"/>
    <col min="15124" max="15124" width="4.7109375" style="57" customWidth="1"/>
    <col min="15125" max="15125" width="2.5703125" style="57" customWidth="1"/>
    <col min="15126" max="15126" width="4.7109375" style="57" customWidth="1"/>
    <col min="15127" max="15127" width="1" style="57" customWidth="1"/>
    <col min="15128" max="15128" width="4.7109375" style="57" customWidth="1"/>
    <col min="15129" max="15129" width="2.5703125" style="57" customWidth="1"/>
    <col min="15130" max="15130" width="4.7109375" style="57" customWidth="1"/>
    <col min="15131" max="15131" width="1" style="57" customWidth="1"/>
    <col min="15132" max="15132" width="4.7109375" style="57" customWidth="1"/>
    <col min="15133" max="15133" width="2.5703125" style="57" customWidth="1"/>
    <col min="15134" max="15134" width="4.7109375" style="57" customWidth="1"/>
    <col min="15135" max="15135" width="1" style="57" customWidth="1"/>
    <col min="15136" max="15136" width="4.5703125" style="57" customWidth="1"/>
    <col min="15137" max="15137" width="2.5703125" style="57" customWidth="1"/>
    <col min="15138" max="15138" width="4.85546875" style="57" customWidth="1"/>
    <col min="15139" max="15354" width="9.140625" style="57"/>
    <col min="15355" max="15355" width="1.42578125" style="57" customWidth="1"/>
    <col min="15356" max="15356" width="11.5703125" style="57" customWidth="1"/>
    <col min="15357" max="15359" width="0" style="57" hidden="1" customWidth="1"/>
    <col min="15360" max="15360" width="4.7109375" style="57" customWidth="1"/>
    <col min="15361" max="15361" width="2.5703125" style="57" customWidth="1"/>
    <col min="15362" max="15362" width="4.7109375" style="57" customWidth="1"/>
    <col min="15363" max="15363" width="1" style="57" customWidth="1"/>
    <col min="15364" max="15364" width="4.7109375" style="57" customWidth="1"/>
    <col min="15365" max="15365" width="2.5703125" style="57" customWidth="1"/>
    <col min="15366" max="15366" width="4.7109375" style="57" customWidth="1"/>
    <col min="15367" max="15367" width="1" style="57" customWidth="1"/>
    <col min="15368" max="15368" width="4.7109375" style="57" customWidth="1"/>
    <col min="15369" max="15369" width="2.5703125" style="57" customWidth="1"/>
    <col min="15370" max="15370" width="4.7109375" style="57" customWidth="1"/>
    <col min="15371" max="15371" width="1" style="57" customWidth="1"/>
    <col min="15372" max="15372" width="4.7109375" style="57" customWidth="1"/>
    <col min="15373" max="15373" width="2.5703125" style="57" customWidth="1"/>
    <col min="15374" max="15374" width="4.7109375" style="57" customWidth="1"/>
    <col min="15375" max="15375" width="1.140625" style="57" customWidth="1"/>
    <col min="15376" max="15376" width="4.7109375" style="57" customWidth="1"/>
    <col min="15377" max="15377" width="2.5703125" style="57" customWidth="1"/>
    <col min="15378" max="15378" width="4.7109375" style="57" customWidth="1"/>
    <col min="15379" max="15379" width="1.140625" style="57" customWidth="1"/>
    <col min="15380" max="15380" width="4.7109375" style="57" customWidth="1"/>
    <col min="15381" max="15381" width="2.5703125" style="57" customWidth="1"/>
    <col min="15382" max="15382" width="4.7109375" style="57" customWidth="1"/>
    <col min="15383" max="15383" width="1" style="57" customWidth="1"/>
    <col min="15384" max="15384" width="4.7109375" style="57" customWidth="1"/>
    <col min="15385" max="15385" width="2.5703125" style="57" customWidth="1"/>
    <col min="15386" max="15386" width="4.7109375" style="57" customWidth="1"/>
    <col min="15387" max="15387" width="1" style="57" customWidth="1"/>
    <col min="15388" max="15388" width="4.7109375" style="57" customWidth="1"/>
    <col min="15389" max="15389" width="2.5703125" style="57" customWidth="1"/>
    <col min="15390" max="15390" width="4.7109375" style="57" customWidth="1"/>
    <col min="15391" max="15391" width="1" style="57" customWidth="1"/>
    <col min="15392" max="15392" width="4.5703125" style="57" customWidth="1"/>
    <col min="15393" max="15393" width="2.5703125" style="57" customWidth="1"/>
    <col min="15394" max="15394" width="4.85546875" style="57" customWidth="1"/>
    <col min="15395" max="15610" width="9.140625" style="57"/>
    <col min="15611" max="15611" width="1.42578125" style="57" customWidth="1"/>
    <col min="15612" max="15612" width="11.5703125" style="57" customWidth="1"/>
    <col min="15613" max="15615" width="0" style="57" hidden="1" customWidth="1"/>
    <col min="15616" max="15616" width="4.7109375" style="57" customWidth="1"/>
    <col min="15617" max="15617" width="2.5703125" style="57" customWidth="1"/>
    <col min="15618" max="15618" width="4.7109375" style="57" customWidth="1"/>
    <col min="15619" max="15619" width="1" style="57" customWidth="1"/>
    <col min="15620" max="15620" width="4.7109375" style="57" customWidth="1"/>
    <col min="15621" max="15621" width="2.5703125" style="57" customWidth="1"/>
    <col min="15622" max="15622" width="4.7109375" style="57" customWidth="1"/>
    <col min="15623" max="15623" width="1" style="57" customWidth="1"/>
    <col min="15624" max="15624" width="4.7109375" style="57" customWidth="1"/>
    <col min="15625" max="15625" width="2.5703125" style="57" customWidth="1"/>
    <col min="15626" max="15626" width="4.7109375" style="57" customWidth="1"/>
    <col min="15627" max="15627" width="1" style="57" customWidth="1"/>
    <col min="15628" max="15628" width="4.7109375" style="57" customWidth="1"/>
    <col min="15629" max="15629" width="2.5703125" style="57" customWidth="1"/>
    <col min="15630" max="15630" width="4.7109375" style="57" customWidth="1"/>
    <col min="15631" max="15631" width="1.140625" style="57" customWidth="1"/>
    <col min="15632" max="15632" width="4.7109375" style="57" customWidth="1"/>
    <col min="15633" max="15633" width="2.5703125" style="57" customWidth="1"/>
    <col min="15634" max="15634" width="4.7109375" style="57" customWidth="1"/>
    <col min="15635" max="15635" width="1.140625" style="57" customWidth="1"/>
    <col min="15636" max="15636" width="4.7109375" style="57" customWidth="1"/>
    <col min="15637" max="15637" width="2.5703125" style="57" customWidth="1"/>
    <col min="15638" max="15638" width="4.7109375" style="57" customWidth="1"/>
    <col min="15639" max="15639" width="1" style="57" customWidth="1"/>
    <col min="15640" max="15640" width="4.7109375" style="57" customWidth="1"/>
    <col min="15641" max="15641" width="2.5703125" style="57" customWidth="1"/>
    <col min="15642" max="15642" width="4.7109375" style="57" customWidth="1"/>
    <col min="15643" max="15643" width="1" style="57" customWidth="1"/>
    <col min="15644" max="15644" width="4.7109375" style="57" customWidth="1"/>
    <col min="15645" max="15645" width="2.5703125" style="57" customWidth="1"/>
    <col min="15646" max="15646" width="4.7109375" style="57" customWidth="1"/>
    <col min="15647" max="15647" width="1" style="57" customWidth="1"/>
    <col min="15648" max="15648" width="4.5703125" style="57" customWidth="1"/>
    <col min="15649" max="15649" width="2.5703125" style="57" customWidth="1"/>
    <col min="15650" max="15650" width="4.85546875" style="57" customWidth="1"/>
    <col min="15651" max="15866" width="9.140625" style="57"/>
    <col min="15867" max="15867" width="1.42578125" style="57" customWidth="1"/>
    <col min="15868" max="15868" width="11.5703125" style="57" customWidth="1"/>
    <col min="15869" max="15871" width="0" style="57" hidden="1" customWidth="1"/>
    <col min="15872" max="15872" width="4.7109375" style="57" customWidth="1"/>
    <col min="15873" max="15873" width="2.5703125" style="57" customWidth="1"/>
    <col min="15874" max="15874" width="4.7109375" style="57" customWidth="1"/>
    <col min="15875" max="15875" width="1" style="57" customWidth="1"/>
    <col min="15876" max="15876" width="4.7109375" style="57" customWidth="1"/>
    <col min="15877" max="15877" width="2.5703125" style="57" customWidth="1"/>
    <col min="15878" max="15878" width="4.7109375" style="57" customWidth="1"/>
    <col min="15879" max="15879" width="1" style="57" customWidth="1"/>
    <col min="15880" max="15880" width="4.7109375" style="57" customWidth="1"/>
    <col min="15881" max="15881" width="2.5703125" style="57" customWidth="1"/>
    <col min="15882" max="15882" width="4.7109375" style="57" customWidth="1"/>
    <col min="15883" max="15883" width="1" style="57" customWidth="1"/>
    <col min="15884" max="15884" width="4.7109375" style="57" customWidth="1"/>
    <col min="15885" max="15885" width="2.5703125" style="57" customWidth="1"/>
    <col min="15886" max="15886" width="4.7109375" style="57" customWidth="1"/>
    <col min="15887" max="15887" width="1.140625" style="57" customWidth="1"/>
    <col min="15888" max="15888" width="4.7109375" style="57" customWidth="1"/>
    <col min="15889" max="15889" width="2.5703125" style="57" customWidth="1"/>
    <col min="15890" max="15890" width="4.7109375" style="57" customWidth="1"/>
    <col min="15891" max="15891" width="1.140625" style="57" customWidth="1"/>
    <col min="15892" max="15892" width="4.7109375" style="57" customWidth="1"/>
    <col min="15893" max="15893" width="2.5703125" style="57" customWidth="1"/>
    <col min="15894" max="15894" width="4.7109375" style="57" customWidth="1"/>
    <col min="15895" max="15895" width="1" style="57" customWidth="1"/>
    <col min="15896" max="15896" width="4.7109375" style="57" customWidth="1"/>
    <col min="15897" max="15897" width="2.5703125" style="57" customWidth="1"/>
    <col min="15898" max="15898" width="4.7109375" style="57" customWidth="1"/>
    <col min="15899" max="15899" width="1" style="57" customWidth="1"/>
    <col min="15900" max="15900" width="4.7109375" style="57" customWidth="1"/>
    <col min="15901" max="15901" width="2.5703125" style="57" customWidth="1"/>
    <col min="15902" max="15902" width="4.7109375" style="57" customWidth="1"/>
    <col min="15903" max="15903" width="1" style="57" customWidth="1"/>
    <col min="15904" max="15904" width="4.5703125" style="57" customWidth="1"/>
    <col min="15905" max="15905" width="2.5703125" style="57" customWidth="1"/>
    <col min="15906" max="15906" width="4.85546875" style="57" customWidth="1"/>
    <col min="15907" max="16122" width="9.140625" style="57"/>
    <col min="16123" max="16123" width="1.42578125" style="57" customWidth="1"/>
    <col min="16124" max="16124" width="11.5703125" style="57" customWidth="1"/>
    <col min="16125" max="16127" width="0" style="57" hidden="1" customWidth="1"/>
    <col min="16128" max="16128" width="4.7109375" style="57" customWidth="1"/>
    <col min="16129" max="16129" width="2.5703125" style="57" customWidth="1"/>
    <col min="16130" max="16130" width="4.7109375" style="57" customWidth="1"/>
    <col min="16131" max="16131" width="1" style="57" customWidth="1"/>
    <col min="16132" max="16132" width="4.7109375" style="57" customWidth="1"/>
    <col min="16133" max="16133" width="2.5703125" style="57" customWidth="1"/>
    <col min="16134" max="16134" width="4.7109375" style="57" customWidth="1"/>
    <col min="16135" max="16135" width="1" style="57" customWidth="1"/>
    <col min="16136" max="16136" width="4.7109375" style="57" customWidth="1"/>
    <col min="16137" max="16137" width="2.5703125" style="57" customWidth="1"/>
    <col min="16138" max="16138" width="4.7109375" style="57" customWidth="1"/>
    <col min="16139" max="16139" width="1" style="57" customWidth="1"/>
    <col min="16140" max="16140" width="4.7109375" style="57" customWidth="1"/>
    <col min="16141" max="16141" width="2.5703125" style="57" customWidth="1"/>
    <col min="16142" max="16142" width="4.7109375" style="57" customWidth="1"/>
    <col min="16143" max="16143" width="1.140625" style="57" customWidth="1"/>
    <col min="16144" max="16144" width="4.7109375" style="57" customWidth="1"/>
    <col min="16145" max="16145" width="2.5703125" style="57" customWidth="1"/>
    <col min="16146" max="16146" width="4.7109375" style="57" customWidth="1"/>
    <col min="16147" max="16147" width="1.140625" style="57" customWidth="1"/>
    <col min="16148" max="16148" width="4.7109375" style="57" customWidth="1"/>
    <col min="16149" max="16149" width="2.5703125" style="57" customWidth="1"/>
    <col min="16150" max="16150" width="4.7109375" style="57" customWidth="1"/>
    <col min="16151" max="16151" width="1" style="57" customWidth="1"/>
    <col min="16152" max="16152" width="4.7109375" style="57" customWidth="1"/>
    <col min="16153" max="16153" width="2.5703125" style="57" customWidth="1"/>
    <col min="16154" max="16154" width="4.7109375" style="57" customWidth="1"/>
    <col min="16155" max="16155" width="1" style="57" customWidth="1"/>
    <col min="16156" max="16156" width="4.7109375" style="57" customWidth="1"/>
    <col min="16157" max="16157" width="2.5703125" style="57" customWidth="1"/>
    <col min="16158" max="16158" width="4.7109375" style="57" customWidth="1"/>
    <col min="16159" max="16159" width="1" style="57" customWidth="1"/>
    <col min="16160" max="16160" width="4.5703125" style="57" customWidth="1"/>
    <col min="16161" max="16161" width="2.5703125" style="57" customWidth="1"/>
    <col min="16162" max="16162" width="4.85546875" style="57" customWidth="1"/>
    <col min="16163" max="16384" width="9.140625" style="57"/>
  </cols>
  <sheetData>
    <row r="1" spans="1:40" s="65" customFormat="1" ht="15.75" customHeight="1" x14ac:dyDescent="0.2">
      <c r="A1" s="59" t="s">
        <v>295</v>
      </c>
      <c r="B1" s="59"/>
      <c r="C1" s="59"/>
      <c r="D1" s="59"/>
      <c r="E1" s="59"/>
      <c r="F1" s="269"/>
      <c r="G1" s="254"/>
      <c r="H1" s="59"/>
      <c r="I1" s="59"/>
      <c r="J1" s="59"/>
      <c r="K1" s="254"/>
      <c r="L1" s="59"/>
      <c r="M1" s="59"/>
      <c r="N1" s="59"/>
      <c r="O1" s="254"/>
      <c r="P1" s="59"/>
      <c r="Q1" s="59"/>
      <c r="R1" s="59"/>
      <c r="S1" s="254"/>
      <c r="T1" s="59"/>
      <c r="U1" s="59"/>
      <c r="V1" s="59"/>
      <c r="W1" s="254"/>
      <c r="X1" s="59"/>
      <c r="Y1" s="59"/>
      <c r="Z1" s="59"/>
      <c r="AA1" s="254"/>
      <c r="AB1" s="59"/>
      <c r="AC1" s="59"/>
      <c r="AD1" s="59"/>
      <c r="AE1" s="254"/>
      <c r="AF1" s="59"/>
      <c r="AG1" s="59"/>
      <c r="AH1" s="59"/>
      <c r="AI1" s="254"/>
      <c r="AJ1" s="59"/>
      <c r="AK1" s="286" t="s">
        <v>377</v>
      </c>
      <c r="AM1" s="254"/>
      <c r="AN1" s="269"/>
    </row>
    <row r="2" spans="1:40" s="65" customFormat="1" ht="13.5" thickBot="1" x14ac:dyDescent="0.25">
      <c r="A2" s="143" t="s">
        <v>296</v>
      </c>
      <c r="B2" s="188"/>
      <c r="C2" s="145"/>
      <c r="D2" s="145"/>
      <c r="E2" s="145"/>
      <c r="F2" s="270"/>
      <c r="G2" s="255"/>
      <c r="H2" s="145"/>
      <c r="I2" s="145"/>
      <c r="J2" s="145"/>
      <c r="K2" s="255"/>
      <c r="L2" s="145"/>
      <c r="M2" s="145"/>
      <c r="N2" s="145"/>
      <c r="O2" s="255"/>
      <c r="P2" s="145"/>
      <c r="Q2" s="145"/>
      <c r="R2" s="145"/>
      <c r="S2" s="255"/>
      <c r="T2" s="145"/>
      <c r="U2" s="145"/>
      <c r="V2" s="145"/>
      <c r="W2" s="255"/>
      <c r="X2" s="145"/>
      <c r="Y2" s="145"/>
      <c r="Z2" s="145"/>
      <c r="AA2" s="255"/>
      <c r="AB2" s="145"/>
      <c r="AC2" s="145"/>
      <c r="AD2" s="145"/>
      <c r="AE2" s="255"/>
      <c r="AF2" s="145"/>
      <c r="AG2" s="145"/>
      <c r="AH2" s="145"/>
      <c r="AI2" s="255"/>
      <c r="AJ2" s="145"/>
      <c r="AK2" s="145"/>
      <c r="AL2" s="145"/>
      <c r="AM2" s="255"/>
      <c r="AN2" s="270"/>
    </row>
    <row r="3" spans="1:40" ht="24.75" customHeight="1" x14ac:dyDescent="0.2">
      <c r="A3" s="342"/>
      <c r="B3" s="342"/>
      <c r="C3" s="60"/>
      <c r="D3" s="60"/>
      <c r="E3" s="60"/>
      <c r="F3" s="345" t="s">
        <v>258</v>
      </c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</row>
    <row r="4" spans="1:40" s="72" customFormat="1" ht="15" customHeight="1" x14ac:dyDescent="0.2">
      <c r="A4" s="338" t="s">
        <v>185</v>
      </c>
      <c r="B4" s="338"/>
      <c r="C4" s="135"/>
      <c r="D4" s="135"/>
      <c r="E4" s="135"/>
      <c r="F4" s="347" t="s">
        <v>157</v>
      </c>
      <c r="G4" s="347"/>
      <c r="H4" s="347"/>
      <c r="I4" s="298"/>
      <c r="J4" s="347" t="s">
        <v>158</v>
      </c>
      <c r="K4" s="347"/>
      <c r="L4" s="347"/>
      <c r="M4" s="298"/>
      <c r="N4" s="347" t="s">
        <v>159</v>
      </c>
      <c r="O4" s="347"/>
      <c r="P4" s="347"/>
      <c r="Q4" s="298"/>
      <c r="R4" s="347" t="s">
        <v>160</v>
      </c>
      <c r="S4" s="347"/>
      <c r="T4" s="347"/>
      <c r="U4" s="170"/>
      <c r="V4" s="347" t="s">
        <v>161</v>
      </c>
      <c r="W4" s="347"/>
      <c r="X4" s="347"/>
      <c r="Y4" s="170"/>
      <c r="Z4" s="347" t="s">
        <v>162</v>
      </c>
      <c r="AA4" s="347"/>
      <c r="AB4" s="347"/>
      <c r="AC4" s="298"/>
      <c r="AD4" s="347" t="s">
        <v>163</v>
      </c>
      <c r="AE4" s="347"/>
      <c r="AF4" s="347"/>
      <c r="AG4" s="298"/>
      <c r="AH4" s="347" t="s">
        <v>164</v>
      </c>
      <c r="AI4" s="347"/>
      <c r="AJ4" s="347"/>
      <c r="AK4" s="170"/>
      <c r="AL4" s="344" t="s">
        <v>1</v>
      </c>
      <c r="AM4" s="344"/>
      <c r="AN4" s="344"/>
    </row>
    <row r="5" spans="1:40" s="72" customFormat="1" ht="13.5" customHeight="1" thickBot="1" x14ac:dyDescent="0.25">
      <c r="A5" s="350" t="s">
        <v>257</v>
      </c>
      <c r="B5" s="350"/>
      <c r="C5" s="141"/>
      <c r="D5" s="141"/>
      <c r="E5" s="141"/>
      <c r="F5" s="142" t="s">
        <v>1</v>
      </c>
      <c r="G5" s="349" t="s">
        <v>165</v>
      </c>
      <c r="H5" s="349"/>
      <c r="I5" s="297"/>
      <c r="J5" s="142" t="s">
        <v>1</v>
      </c>
      <c r="K5" s="349" t="s">
        <v>165</v>
      </c>
      <c r="L5" s="349"/>
      <c r="M5" s="297"/>
      <c r="N5" s="142" t="s">
        <v>1</v>
      </c>
      <c r="O5" s="348" t="s">
        <v>165</v>
      </c>
      <c r="P5" s="348"/>
      <c r="Q5" s="296"/>
      <c r="R5" s="61" t="s">
        <v>1</v>
      </c>
      <c r="S5" s="348" t="s">
        <v>165</v>
      </c>
      <c r="T5" s="348"/>
      <c r="U5" s="296"/>
      <c r="V5" s="61" t="s">
        <v>1</v>
      </c>
      <c r="W5" s="348" t="s">
        <v>165</v>
      </c>
      <c r="X5" s="348"/>
      <c r="Y5" s="296"/>
      <c r="Z5" s="61" t="s">
        <v>1</v>
      </c>
      <c r="AA5" s="348" t="s">
        <v>165</v>
      </c>
      <c r="AB5" s="348"/>
      <c r="AC5" s="296"/>
      <c r="AD5" s="61" t="s">
        <v>1</v>
      </c>
      <c r="AE5" s="348" t="s">
        <v>165</v>
      </c>
      <c r="AF5" s="348"/>
      <c r="AG5" s="296"/>
      <c r="AH5" s="61" t="s">
        <v>1</v>
      </c>
      <c r="AI5" s="348" t="s">
        <v>165</v>
      </c>
      <c r="AJ5" s="348"/>
      <c r="AK5" s="296"/>
      <c r="AL5" s="61" t="s">
        <v>1</v>
      </c>
      <c r="AM5" s="348" t="s">
        <v>165</v>
      </c>
      <c r="AN5" s="348"/>
    </row>
    <row r="6" spans="1:40" s="72" customFormat="1" ht="10.5" hidden="1" customHeight="1" x14ac:dyDescent="0.2">
      <c r="A6" s="86"/>
      <c r="B6" s="86"/>
      <c r="C6" s="86"/>
      <c r="D6" s="86"/>
      <c r="E6" s="86"/>
      <c r="F6" s="87"/>
      <c r="G6" s="88"/>
      <c r="H6" s="88"/>
      <c r="I6" s="88"/>
      <c r="J6" s="87"/>
      <c r="K6" s="88"/>
      <c r="L6" s="88"/>
      <c r="M6" s="88"/>
      <c r="N6" s="87"/>
      <c r="O6" s="88"/>
      <c r="P6" s="88"/>
      <c r="Q6" s="88"/>
      <c r="R6" s="87"/>
      <c r="S6" s="88"/>
      <c r="T6" s="88"/>
      <c r="U6" s="88"/>
      <c r="V6" s="87"/>
      <c r="W6" s="88"/>
      <c r="X6" s="88"/>
      <c r="Y6" s="88"/>
      <c r="Z6" s="87"/>
      <c r="AA6" s="88"/>
      <c r="AB6" s="88"/>
      <c r="AC6" s="88"/>
      <c r="AD6" s="87"/>
      <c r="AE6" s="88"/>
      <c r="AF6" s="88"/>
      <c r="AG6" s="88"/>
      <c r="AH6" s="87"/>
      <c r="AI6" s="88"/>
      <c r="AJ6" s="88"/>
      <c r="AK6" s="88"/>
      <c r="AL6" s="87"/>
      <c r="AM6" s="88"/>
      <c r="AN6" s="87"/>
    </row>
    <row r="7" spans="1:40" s="72" customFormat="1" ht="10.5" hidden="1" customHeight="1" x14ac:dyDescent="0.2">
      <c r="A7" s="86"/>
      <c r="B7" s="86"/>
      <c r="C7" s="86"/>
      <c r="D7" s="86"/>
      <c r="E7" s="86"/>
      <c r="F7" s="87"/>
      <c r="G7" s="88"/>
      <c r="H7" s="88"/>
      <c r="I7" s="88"/>
      <c r="J7" s="87"/>
      <c r="K7" s="88"/>
      <c r="L7" s="88"/>
      <c r="M7" s="88"/>
      <c r="N7" s="87"/>
      <c r="O7" s="88"/>
      <c r="P7" s="88"/>
      <c r="Q7" s="88"/>
      <c r="R7" s="87"/>
      <c r="S7" s="88"/>
      <c r="T7" s="88"/>
      <c r="U7" s="88"/>
      <c r="V7" s="87"/>
      <c r="W7" s="88"/>
      <c r="X7" s="88"/>
      <c r="Y7" s="88"/>
      <c r="Z7" s="87"/>
      <c r="AA7" s="88"/>
      <c r="AB7" s="88"/>
      <c r="AC7" s="88"/>
      <c r="AD7" s="87"/>
      <c r="AE7" s="88"/>
      <c r="AF7" s="88"/>
      <c r="AG7" s="88"/>
      <c r="AH7" s="87"/>
      <c r="AI7" s="88"/>
      <c r="AJ7" s="88"/>
      <c r="AK7" s="88"/>
      <c r="AL7" s="87"/>
      <c r="AM7" s="88"/>
      <c r="AN7" s="87"/>
    </row>
    <row r="8" spans="1:40" s="72" customFormat="1" ht="10.5" hidden="1" customHeight="1" x14ac:dyDescent="0.2">
      <c r="A8" s="86"/>
      <c r="B8" s="86"/>
      <c r="C8" s="86"/>
      <c r="D8" s="86"/>
      <c r="E8" s="86"/>
      <c r="F8" s="87"/>
      <c r="G8" s="88"/>
      <c r="H8" s="88"/>
      <c r="I8" s="88"/>
      <c r="J8" s="87"/>
      <c r="K8" s="88"/>
      <c r="L8" s="88"/>
      <c r="M8" s="88"/>
      <c r="N8" s="87"/>
      <c r="O8" s="88"/>
      <c r="P8" s="88"/>
      <c r="Q8" s="88"/>
      <c r="R8" s="87"/>
      <c r="S8" s="88"/>
      <c r="T8" s="88"/>
      <c r="U8" s="88"/>
      <c r="V8" s="87"/>
      <c r="W8" s="88"/>
      <c r="X8" s="88"/>
      <c r="Y8" s="88"/>
      <c r="Z8" s="87"/>
      <c r="AA8" s="88"/>
      <c r="AB8" s="88"/>
      <c r="AC8" s="88"/>
      <c r="AD8" s="87"/>
      <c r="AE8" s="88"/>
      <c r="AF8" s="88"/>
      <c r="AG8" s="88"/>
      <c r="AH8" s="87"/>
      <c r="AI8" s="88"/>
      <c r="AJ8" s="88"/>
      <c r="AK8" s="88"/>
      <c r="AL8" s="87"/>
      <c r="AM8" s="88"/>
      <c r="AN8" s="87"/>
    </row>
    <row r="9" spans="1:40" s="72" customFormat="1" ht="10.5" customHeight="1" x14ac:dyDescent="0.2">
      <c r="A9" s="338"/>
      <c r="B9" s="338"/>
      <c r="C9" s="135"/>
      <c r="D9" s="135"/>
      <c r="E9" s="135"/>
      <c r="F9" s="62"/>
      <c r="G9" s="252"/>
      <c r="H9" s="62"/>
      <c r="I9" s="62"/>
      <c r="J9" s="62"/>
      <c r="K9" s="252"/>
      <c r="L9" s="62"/>
      <c r="M9" s="62"/>
      <c r="N9" s="62"/>
      <c r="O9" s="252"/>
      <c r="P9" s="62"/>
      <c r="Q9" s="62"/>
      <c r="R9" s="62"/>
      <c r="S9" s="252"/>
      <c r="T9" s="62"/>
      <c r="U9" s="62"/>
      <c r="V9" s="62"/>
      <c r="W9" s="252"/>
      <c r="X9" s="62"/>
      <c r="Y9" s="62"/>
      <c r="Z9" s="62"/>
      <c r="AA9" s="252"/>
      <c r="AB9" s="62"/>
      <c r="AC9" s="62"/>
      <c r="AD9" s="62"/>
      <c r="AE9" s="252"/>
      <c r="AF9" s="62"/>
      <c r="AG9" s="62"/>
      <c r="AH9" s="62"/>
      <c r="AI9" s="252"/>
      <c r="AJ9" s="62"/>
      <c r="AK9" s="62"/>
      <c r="AL9" s="62"/>
      <c r="AM9" s="252"/>
      <c r="AN9" s="62"/>
    </row>
    <row r="10" spans="1:40" s="72" customFormat="1" ht="10.5" hidden="1" customHeight="1" x14ac:dyDescent="0.2">
      <c r="A10" s="135"/>
      <c r="B10" s="135"/>
      <c r="C10" s="135"/>
      <c r="D10" s="135"/>
      <c r="E10" s="135"/>
      <c r="F10" s="62"/>
      <c r="G10" s="252"/>
      <c r="H10" s="62"/>
      <c r="I10" s="62"/>
      <c r="J10" s="62"/>
      <c r="K10" s="252"/>
      <c r="L10" s="62"/>
      <c r="M10" s="62"/>
      <c r="N10" s="62"/>
      <c r="O10" s="252"/>
      <c r="P10" s="62"/>
      <c r="Q10" s="62"/>
      <c r="R10" s="62"/>
      <c r="S10" s="252"/>
      <c r="T10" s="62"/>
      <c r="U10" s="62"/>
      <c r="V10" s="62"/>
      <c r="W10" s="252"/>
      <c r="X10" s="62"/>
      <c r="Y10" s="62"/>
      <c r="Z10" s="62"/>
      <c r="AA10" s="252"/>
      <c r="AB10" s="62"/>
      <c r="AC10" s="62"/>
      <c r="AD10" s="62"/>
      <c r="AE10" s="252"/>
      <c r="AF10" s="62"/>
      <c r="AG10" s="62"/>
      <c r="AH10" s="62"/>
      <c r="AI10" s="252"/>
      <c r="AJ10" s="62"/>
      <c r="AK10" s="62"/>
      <c r="AL10" s="62"/>
      <c r="AM10" s="252"/>
      <c r="AN10" s="62"/>
    </row>
    <row r="11" spans="1:40" s="72" customFormat="1" ht="12" customHeight="1" x14ac:dyDescent="0.2">
      <c r="A11" s="338" t="s">
        <v>1</v>
      </c>
      <c r="B11" s="338"/>
      <c r="C11" s="201"/>
      <c r="D11" s="201"/>
      <c r="E11" s="201"/>
      <c r="F11" s="63">
        <v>3570.3359999999998</v>
      </c>
      <c r="G11" s="252" t="s">
        <v>46</v>
      </c>
      <c r="H11" s="63">
        <v>410.96899999999999</v>
      </c>
      <c r="I11" s="62" t="s">
        <v>96</v>
      </c>
      <c r="J11" s="63">
        <v>6661.1180000000004</v>
      </c>
      <c r="K11" s="252" t="s">
        <v>46</v>
      </c>
      <c r="L11" s="63">
        <v>2871.511</v>
      </c>
      <c r="M11" s="62" t="s">
        <v>96</v>
      </c>
      <c r="N11" s="63">
        <v>3125.7379999999998</v>
      </c>
      <c r="O11" s="252" t="s">
        <v>46</v>
      </c>
      <c r="P11" s="63">
        <v>1721.4280000000001</v>
      </c>
      <c r="Q11" s="62" t="s">
        <v>96</v>
      </c>
      <c r="R11" s="63">
        <v>5598.78</v>
      </c>
      <c r="S11" s="252" t="s">
        <v>46</v>
      </c>
      <c r="T11" s="63">
        <v>880.69</v>
      </c>
      <c r="U11" s="62" t="s">
        <v>96</v>
      </c>
      <c r="V11" s="63">
        <v>29115.084999999999</v>
      </c>
      <c r="W11" s="252" t="s">
        <v>46</v>
      </c>
      <c r="X11" s="63">
        <v>2042.4110000000001</v>
      </c>
      <c r="Y11" s="62" t="s">
        <v>96</v>
      </c>
      <c r="Z11" s="63">
        <v>4016.7060000000001</v>
      </c>
      <c r="AA11" s="252" t="s">
        <v>46</v>
      </c>
      <c r="AB11" s="63">
        <v>1494.54</v>
      </c>
      <c r="AC11" s="62" t="s">
        <v>96</v>
      </c>
      <c r="AD11" s="63">
        <v>1601.306</v>
      </c>
      <c r="AE11" s="252" t="s">
        <v>46</v>
      </c>
      <c r="AF11" s="63">
        <v>671.26300000000003</v>
      </c>
      <c r="AG11" s="62" t="s">
        <v>96</v>
      </c>
      <c r="AH11" s="63">
        <v>3551.7739999999999</v>
      </c>
      <c r="AI11" s="252" t="s">
        <v>46</v>
      </c>
      <c r="AJ11" s="63">
        <v>1160.4549999999999</v>
      </c>
      <c r="AK11" s="62" t="s">
        <v>96</v>
      </c>
      <c r="AL11" s="63">
        <v>57240.843000000001</v>
      </c>
      <c r="AM11" s="252" t="s">
        <v>46</v>
      </c>
      <c r="AN11" s="63">
        <v>4438.0439999999999</v>
      </c>
    </row>
    <row r="12" spans="1:40" s="72" customFormat="1" ht="7.5" customHeight="1" x14ac:dyDescent="0.2">
      <c r="A12" s="198"/>
      <c r="F12" s="171"/>
      <c r="G12" s="252"/>
      <c r="H12" s="62"/>
      <c r="I12" s="62"/>
      <c r="J12" s="62"/>
      <c r="K12" s="252"/>
      <c r="L12" s="62"/>
      <c r="M12" s="62"/>
      <c r="N12" s="62"/>
      <c r="O12" s="252"/>
      <c r="P12" s="62"/>
      <c r="Q12" s="62"/>
      <c r="R12" s="62"/>
      <c r="S12" s="252"/>
      <c r="T12" s="62"/>
      <c r="U12" s="62"/>
      <c r="W12" s="252"/>
      <c r="X12" s="62"/>
      <c r="Y12" s="62"/>
      <c r="Z12" s="62"/>
      <c r="AA12" s="252"/>
      <c r="AB12" s="62"/>
      <c r="AC12" s="62"/>
      <c r="AD12" s="62"/>
      <c r="AE12" s="252"/>
      <c r="AF12" s="62"/>
      <c r="AG12" s="62"/>
      <c r="AH12" s="62"/>
      <c r="AI12" s="252"/>
      <c r="AJ12" s="62"/>
      <c r="AK12" s="62"/>
      <c r="AL12" s="62"/>
      <c r="AM12" s="252"/>
      <c r="AN12" s="62"/>
    </row>
    <row r="13" spans="1:40" s="72" customFormat="1" ht="12" customHeight="1" x14ac:dyDescent="0.2">
      <c r="A13" s="336" t="s">
        <v>166</v>
      </c>
      <c r="B13" s="336"/>
      <c r="C13" s="199"/>
      <c r="D13" s="199"/>
      <c r="E13" s="199"/>
      <c r="F13" s="171"/>
      <c r="G13" s="253"/>
      <c r="K13" s="253"/>
      <c r="O13" s="253"/>
      <c r="S13" s="253"/>
      <c r="U13" s="66"/>
      <c r="W13" s="253"/>
      <c r="AA13" s="253"/>
      <c r="AE13" s="253"/>
      <c r="AI13" s="253"/>
      <c r="AK13" s="66"/>
      <c r="AM13" s="253"/>
      <c r="AN13" s="171"/>
    </row>
    <row r="14" spans="1:40" s="72" customFormat="1" ht="12" customHeight="1" x14ac:dyDescent="0.2">
      <c r="A14" s="340" t="s">
        <v>1</v>
      </c>
      <c r="B14" s="340"/>
      <c r="C14" s="198"/>
      <c r="D14" s="198"/>
      <c r="E14" s="198"/>
      <c r="F14" s="63">
        <v>2371.0459999999998</v>
      </c>
      <c r="G14" s="252" t="s">
        <v>46</v>
      </c>
      <c r="H14" s="63">
        <v>389.81700000000001</v>
      </c>
      <c r="I14" s="172" t="s">
        <v>96</v>
      </c>
      <c r="J14" s="63">
        <v>4036.5549999999998</v>
      </c>
      <c r="K14" s="252" t="s">
        <v>46</v>
      </c>
      <c r="L14" s="63">
        <v>1026.96</v>
      </c>
      <c r="M14" s="172" t="s">
        <v>96</v>
      </c>
      <c r="N14" s="63">
        <v>2676.9340000000002</v>
      </c>
      <c r="O14" s="252" t="s">
        <v>46</v>
      </c>
      <c r="P14" s="63">
        <v>1644.8989999999999</v>
      </c>
      <c r="Q14" s="172" t="s">
        <v>96</v>
      </c>
      <c r="R14" s="63">
        <v>4371.8720000000003</v>
      </c>
      <c r="S14" s="252" t="s">
        <v>46</v>
      </c>
      <c r="T14" s="63">
        <v>794.15099999999995</v>
      </c>
      <c r="U14" s="66" t="s">
        <v>96</v>
      </c>
      <c r="V14" s="63">
        <v>12660.475</v>
      </c>
      <c r="W14" s="252" t="s">
        <v>46</v>
      </c>
      <c r="X14" s="63">
        <v>2021.5920000000001</v>
      </c>
      <c r="Y14" s="172" t="s">
        <v>96</v>
      </c>
      <c r="Z14" s="63">
        <v>2206.6979999999999</v>
      </c>
      <c r="AA14" s="252" t="s">
        <v>46</v>
      </c>
      <c r="AB14" s="63">
        <v>1134.4159999999999</v>
      </c>
      <c r="AC14" s="172" t="s">
        <v>96</v>
      </c>
      <c r="AD14" s="63">
        <v>1180.8430000000001</v>
      </c>
      <c r="AE14" s="252" t="s">
        <v>46</v>
      </c>
      <c r="AF14" s="63">
        <v>555.35299999999995</v>
      </c>
      <c r="AG14" s="172" t="s">
        <v>96</v>
      </c>
      <c r="AH14" s="63">
        <v>2086.732</v>
      </c>
      <c r="AI14" s="252" t="s">
        <v>46</v>
      </c>
      <c r="AJ14" s="63">
        <v>995.71400000000006</v>
      </c>
      <c r="AK14" s="66" t="s">
        <v>96</v>
      </c>
      <c r="AL14" s="63">
        <v>31591.152999999998</v>
      </c>
      <c r="AM14" s="252" t="s">
        <v>46</v>
      </c>
      <c r="AN14" s="63">
        <v>3313.2559999999999</v>
      </c>
    </row>
    <row r="15" spans="1:40" s="72" customFormat="1" ht="12" customHeight="1" x14ac:dyDescent="0.2">
      <c r="A15" s="69"/>
      <c r="B15" s="70" t="s">
        <v>167</v>
      </c>
      <c r="C15" s="70"/>
      <c r="D15" s="70"/>
      <c r="E15" s="70"/>
      <c r="F15" s="66"/>
      <c r="G15" s="252"/>
      <c r="H15" s="66"/>
      <c r="I15" s="66"/>
      <c r="J15" s="66"/>
      <c r="K15" s="256"/>
      <c r="L15" s="66"/>
      <c r="M15" s="66"/>
      <c r="N15" s="66"/>
      <c r="O15" s="256"/>
      <c r="P15" s="66"/>
      <c r="Q15" s="66"/>
      <c r="R15" s="66"/>
      <c r="S15" s="256"/>
      <c r="T15" s="66"/>
      <c r="U15" s="71"/>
      <c r="V15" s="66"/>
      <c r="W15" s="252"/>
      <c r="X15" s="66"/>
      <c r="Y15" s="66"/>
      <c r="Z15" s="66"/>
      <c r="AA15" s="256"/>
      <c r="AB15" s="66"/>
      <c r="AC15" s="66"/>
      <c r="AD15" s="66"/>
      <c r="AE15" s="256"/>
      <c r="AF15" s="66"/>
      <c r="AG15" s="66"/>
      <c r="AH15" s="66"/>
      <c r="AI15" s="256"/>
      <c r="AJ15" s="66"/>
      <c r="AK15" s="71"/>
      <c r="AL15" s="66"/>
      <c r="AM15" s="256"/>
      <c r="AN15" s="66"/>
    </row>
    <row r="16" spans="1:40" s="72" customFormat="1" ht="12" customHeight="1" x14ac:dyDescent="0.2">
      <c r="B16" s="70" t="s">
        <v>4</v>
      </c>
      <c r="C16" s="70"/>
      <c r="D16" s="70"/>
      <c r="E16" s="70"/>
      <c r="F16" s="73">
        <v>638.63099999999997</v>
      </c>
      <c r="G16" s="252" t="s">
        <v>46</v>
      </c>
      <c r="H16" s="73">
        <v>27.414000000000001</v>
      </c>
      <c r="I16" s="72" t="s">
        <v>96</v>
      </c>
      <c r="J16" s="73">
        <v>210.51300000000001</v>
      </c>
      <c r="K16" s="252" t="s">
        <v>46</v>
      </c>
      <c r="L16" s="73">
        <v>101.492</v>
      </c>
      <c r="M16" s="72" t="s">
        <v>96</v>
      </c>
      <c r="N16" s="73">
        <v>539.86800000000005</v>
      </c>
      <c r="O16" s="252" t="s">
        <v>46</v>
      </c>
      <c r="P16" s="73">
        <v>340.31599999999997</v>
      </c>
      <c r="Q16" s="72" t="s">
        <v>96</v>
      </c>
      <c r="R16" s="73">
        <v>985.23199999999997</v>
      </c>
      <c r="S16" s="252" t="s">
        <v>46</v>
      </c>
      <c r="T16" s="73">
        <v>169.893</v>
      </c>
      <c r="U16" s="71" t="s">
        <v>96</v>
      </c>
      <c r="V16" s="73">
        <v>3722.0929999999998</v>
      </c>
      <c r="W16" s="252" t="s">
        <v>46</v>
      </c>
      <c r="X16" s="73">
        <v>160.643</v>
      </c>
      <c r="Y16" s="72" t="s">
        <v>96</v>
      </c>
      <c r="Z16" s="73">
        <v>105.696</v>
      </c>
      <c r="AA16" s="252" t="s">
        <v>46</v>
      </c>
      <c r="AB16" s="73">
        <v>57.033999999999999</v>
      </c>
      <c r="AC16" s="72" t="s">
        <v>96</v>
      </c>
      <c r="AD16" s="73">
        <v>84.331999999999994</v>
      </c>
      <c r="AE16" s="252" t="s">
        <v>46</v>
      </c>
      <c r="AF16" s="73">
        <v>63.542999999999999</v>
      </c>
      <c r="AG16" s="72" t="s">
        <v>96</v>
      </c>
      <c r="AH16" s="73">
        <v>312.23500000000001</v>
      </c>
      <c r="AI16" s="252" t="s">
        <v>46</v>
      </c>
      <c r="AJ16" s="73">
        <v>249.25200000000001</v>
      </c>
      <c r="AK16" s="71" t="s">
        <v>96</v>
      </c>
      <c r="AL16" s="73">
        <v>6598.6</v>
      </c>
      <c r="AM16" s="252" t="s">
        <v>46</v>
      </c>
      <c r="AN16" s="73">
        <v>498.59899999999999</v>
      </c>
    </row>
    <row r="17" spans="1:40" s="72" customFormat="1" ht="12" customHeight="1" x14ac:dyDescent="0.2">
      <c r="B17" s="70" t="s">
        <v>3</v>
      </c>
      <c r="C17" s="70"/>
      <c r="D17" s="70"/>
      <c r="E17" s="70"/>
      <c r="F17" s="73">
        <v>310.84399999999999</v>
      </c>
      <c r="G17" s="252" t="s">
        <v>46</v>
      </c>
      <c r="H17" s="73">
        <v>34.703000000000003</v>
      </c>
      <c r="I17" s="72" t="s">
        <v>96</v>
      </c>
      <c r="J17" s="73">
        <v>842.75599999999997</v>
      </c>
      <c r="K17" s="252" t="s">
        <v>46</v>
      </c>
      <c r="L17" s="73">
        <v>607.89400000000001</v>
      </c>
      <c r="M17" s="72" t="s">
        <v>96</v>
      </c>
      <c r="N17" s="73">
        <v>650.97799999999995</v>
      </c>
      <c r="O17" s="252" t="s">
        <v>46</v>
      </c>
      <c r="P17" s="73">
        <v>1006.301</v>
      </c>
      <c r="Q17" s="72" t="s">
        <v>96</v>
      </c>
      <c r="R17" s="73">
        <v>583.37599999999998</v>
      </c>
      <c r="S17" s="252" t="s">
        <v>46</v>
      </c>
      <c r="T17" s="73">
        <v>303.88499999999999</v>
      </c>
      <c r="U17" s="71" t="s">
        <v>96</v>
      </c>
      <c r="V17" s="73">
        <v>508.54500000000002</v>
      </c>
      <c r="W17" s="252" t="s">
        <v>46</v>
      </c>
      <c r="X17" s="73">
        <v>120.762</v>
      </c>
      <c r="Y17" s="72" t="s">
        <v>96</v>
      </c>
      <c r="Z17" s="73">
        <v>128.61000000000001</v>
      </c>
      <c r="AA17" s="252" t="s">
        <v>46</v>
      </c>
      <c r="AB17" s="73">
        <v>80.858999999999995</v>
      </c>
      <c r="AC17" s="72" t="s">
        <v>96</v>
      </c>
      <c r="AD17" s="73">
        <v>473.49599999999998</v>
      </c>
      <c r="AE17" s="252" t="s">
        <v>46</v>
      </c>
      <c r="AF17" s="73">
        <v>184.708</v>
      </c>
      <c r="AG17" s="72" t="s">
        <v>96</v>
      </c>
      <c r="AH17" s="73">
        <v>1070.039</v>
      </c>
      <c r="AI17" s="252" t="s">
        <v>46</v>
      </c>
      <c r="AJ17" s="73">
        <v>738.88099999999997</v>
      </c>
      <c r="AK17" s="71" t="s">
        <v>96</v>
      </c>
      <c r="AL17" s="73">
        <v>4568.6440000000002</v>
      </c>
      <c r="AM17" s="252" t="s">
        <v>46</v>
      </c>
      <c r="AN17" s="73">
        <v>1437.576</v>
      </c>
    </row>
    <row r="18" spans="1:40" s="72" customFormat="1" ht="12" customHeight="1" x14ac:dyDescent="0.2">
      <c r="B18" s="70" t="s">
        <v>5</v>
      </c>
      <c r="C18" s="70"/>
      <c r="D18" s="70"/>
      <c r="E18" s="70"/>
      <c r="F18" s="73">
        <v>446.29199999999997</v>
      </c>
      <c r="G18" s="252" t="s">
        <v>46</v>
      </c>
      <c r="H18" s="73">
        <v>186.42699999999999</v>
      </c>
      <c r="I18" s="72" t="s">
        <v>96</v>
      </c>
      <c r="J18" s="73">
        <v>727.14499999999998</v>
      </c>
      <c r="K18" s="252" t="s">
        <v>46</v>
      </c>
      <c r="L18" s="73">
        <v>521.59900000000005</v>
      </c>
      <c r="M18" s="72" t="s">
        <v>96</v>
      </c>
      <c r="N18" s="73">
        <v>390.59300000000002</v>
      </c>
      <c r="O18" s="252" t="s">
        <v>46</v>
      </c>
      <c r="P18" s="73">
        <v>204.23500000000001</v>
      </c>
      <c r="Q18" s="72" t="s">
        <v>96</v>
      </c>
      <c r="R18" s="73">
        <v>512.42399999999998</v>
      </c>
      <c r="S18" s="252" t="s">
        <v>46</v>
      </c>
      <c r="T18" s="73">
        <v>128.417</v>
      </c>
      <c r="U18" s="71" t="s">
        <v>96</v>
      </c>
      <c r="V18" s="73">
        <v>1047.932</v>
      </c>
      <c r="W18" s="252" t="s">
        <v>46</v>
      </c>
      <c r="X18" s="73">
        <v>162.77099999999999</v>
      </c>
      <c r="Y18" s="72" t="s">
        <v>96</v>
      </c>
      <c r="Z18" s="73">
        <v>174.303</v>
      </c>
      <c r="AA18" s="252" t="s">
        <v>46</v>
      </c>
      <c r="AB18" s="73">
        <v>78.539000000000001</v>
      </c>
      <c r="AC18" s="72" t="s">
        <v>96</v>
      </c>
      <c r="AD18" s="73">
        <v>79.849000000000004</v>
      </c>
      <c r="AE18" s="252" t="s">
        <v>46</v>
      </c>
      <c r="AF18" s="73">
        <v>76.257000000000005</v>
      </c>
      <c r="AG18" s="72" t="s">
        <v>96</v>
      </c>
      <c r="AH18" s="73">
        <v>155.35900000000001</v>
      </c>
      <c r="AI18" s="252" t="s">
        <v>46</v>
      </c>
      <c r="AJ18" s="73">
        <v>80.754999999999995</v>
      </c>
      <c r="AK18" s="71" t="s">
        <v>96</v>
      </c>
      <c r="AL18" s="73">
        <v>3533.8980000000001</v>
      </c>
      <c r="AM18" s="252" t="s">
        <v>46</v>
      </c>
      <c r="AN18" s="73">
        <v>636.99400000000003</v>
      </c>
    </row>
    <row r="19" spans="1:40" s="89" customFormat="1" ht="11.25" x14ac:dyDescent="0.2">
      <c r="B19" s="90" t="s">
        <v>6</v>
      </c>
      <c r="C19" s="90"/>
      <c r="D19" s="90"/>
      <c r="E19" s="90"/>
      <c r="F19" s="242">
        <v>349.03300000000002</v>
      </c>
      <c r="G19" s="252" t="s">
        <v>46</v>
      </c>
      <c r="H19" s="73">
        <v>112.05</v>
      </c>
      <c r="I19" s="72" t="s">
        <v>96</v>
      </c>
      <c r="J19" s="73">
        <v>603.77800000000002</v>
      </c>
      <c r="K19" s="252" t="s">
        <v>46</v>
      </c>
      <c r="L19" s="73">
        <v>213.38499999999999</v>
      </c>
      <c r="M19" s="72" t="s">
        <v>96</v>
      </c>
      <c r="N19" s="73">
        <v>261.44299999999998</v>
      </c>
      <c r="O19" s="252" t="s">
        <v>46</v>
      </c>
      <c r="P19" s="73">
        <v>142.34100000000001</v>
      </c>
      <c r="Q19" s="72" t="s">
        <v>96</v>
      </c>
      <c r="R19" s="73">
        <v>774.38800000000003</v>
      </c>
      <c r="S19" s="252" t="s">
        <v>46</v>
      </c>
      <c r="T19" s="73">
        <v>239.83500000000001</v>
      </c>
      <c r="U19" s="71" t="s">
        <v>96</v>
      </c>
      <c r="V19" s="73">
        <v>3355.886</v>
      </c>
      <c r="W19" s="252" t="s">
        <v>46</v>
      </c>
      <c r="X19" s="73">
        <v>1936.7370000000001</v>
      </c>
      <c r="Y19" s="72" t="s">
        <v>96</v>
      </c>
      <c r="Z19" s="73">
        <v>193.215</v>
      </c>
      <c r="AA19" s="252" t="s">
        <v>46</v>
      </c>
      <c r="AB19" s="73">
        <v>50.655999999999999</v>
      </c>
      <c r="AC19" s="72" t="s">
        <v>96</v>
      </c>
      <c r="AD19" s="73">
        <v>79.911000000000001</v>
      </c>
      <c r="AE19" s="252" t="s">
        <v>46</v>
      </c>
      <c r="AF19" s="73">
        <v>36.723999999999997</v>
      </c>
      <c r="AG19" s="72" t="s">
        <v>96</v>
      </c>
      <c r="AH19" s="73">
        <v>80.984999999999999</v>
      </c>
      <c r="AI19" s="252" t="s">
        <v>46</v>
      </c>
      <c r="AJ19" s="73">
        <v>15.061999999999999</v>
      </c>
      <c r="AK19" s="71" t="s">
        <v>96</v>
      </c>
      <c r="AL19" s="73">
        <v>5698.6390000000001</v>
      </c>
      <c r="AM19" s="252" t="s">
        <v>46</v>
      </c>
      <c r="AN19" s="242">
        <v>1973.7829999999999</v>
      </c>
    </row>
    <row r="20" spans="1:40" s="89" customFormat="1" ht="12.75" customHeight="1" x14ac:dyDescent="0.2">
      <c r="B20" s="91" t="s">
        <v>380</v>
      </c>
      <c r="C20" s="90"/>
      <c r="D20" s="90"/>
      <c r="E20" s="90"/>
      <c r="F20" s="237">
        <v>85.381</v>
      </c>
      <c r="G20" s="252" t="s">
        <v>46</v>
      </c>
      <c r="H20" s="235">
        <v>30.366</v>
      </c>
      <c r="I20" s="185" t="s">
        <v>96</v>
      </c>
      <c r="J20" s="235">
        <v>101.133</v>
      </c>
      <c r="K20" s="252" t="s">
        <v>46</v>
      </c>
      <c r="L20" s="235">
        <v>44.668999999999997</v>
      </c>
      <c r="M20" s="185" t="s">
        <v>96</v>
      </c>
      <c r="N20" s="235">
        <v>71.909000000000006</v>
      </c>
      <c r="O20" s="252" t="s">
        <v>46</v>
      </c>
      <c r="P20" s="235">
        <v>42.427999999999997</v>
      </c>
      <c r="Q20" s="185" t="s">
        <v>96</v>
      </c>
      <c r="R20" s="235">
        <v>229.05099999999999</v>
      </c>
      <c r="S20" s="252" t="s">
        <v>46</v>
      </c>
      <c r="T20" s="235">
        <v>115.14100000000001</v>
      </c>
      <c r="U20" s="236" t="s">
        <v>96</v>
      </c>
      <c r="V20" s="235">
        <v>272.37200000000001</v>
      </c>
      <c r="W20" s="252" t="s">
        <v>46</v>
      </c>
      <c r="X20" s="235">
        <v>70.293999999999997</v>
      </c>
      <c r="Y20" s="185" t="s">
        <v>96</v>
      </c>
      <c r="Z20" s="235">
        <v>47.753</v>
      </c>
      <c r="AA20" s="252" t="s">
        <v>46</v>
      </c>
      <c r="AB20" s="235">
        <v>28.684999999999999</v>
      </c>
      <c r="AC20" s="185" t="s">
        <v>96</v>
      </c>
      <c r="AD20" s="235">
        <v>5.8250000000000002</v>
      </c>
      <c r="AE20" s="252" t="s">
        <v>46</v>
      </c>
      <c r="AF20" s="235">
        <v>6.625</v>
      </c>
      <c r="AG20" s="185" t="s">
        <v>96</v>
      </c>
      <c r="AH20" s="235">
        <v>75.539000000000001</v>
      </c>
      <c r="AI20" s="252" t="s">
        <v>46</v>
      </c>
      <c r="AJ20" s="235">
        <v>112.02200000000001</v>
      </c>
      <c r="AK20" s="236" t="s">
        <v>96</v>
      </c>
      <c r="AL20" s="235">
        <v>888.96400000000006</v>
      </c>
      <c r="AM20" s="252" t="s">
        <v>46</v>
      </c>
      <c r="AN20" s="237">
        <v>192.83799999999999</v>
      </c>
    </row>
    <row r="21" spans="1:40" s="89" customFormat="1" ht="12.75" customHeight="1" x14ac:dyDescent="0.2">
      <c r="B21" s="91" t="s">
        <v>8</v>
      </c>
      <c r="C21" s="90"/>
      <c r="D21" s="90"/>
      <c r="E21" s="90"/>
      <c r="F21" s="237">
        <v>112.629</v>
      </c>
      <c r="G21" s="252" t="s">
        <v>46</v>
      </c>
      <c r="H21" s="235">
        <v>80.010999999999996</v>
      </c>
      <c r="I21" s="185" t="s">
        <v>96</v>
      </c>
      <c r="J21" s="235">
        <v>286.49599999999998</v>
      </c>
      <c r="K21" s="252" t="s">
        <v>46</v>
      </c>
      <c r="L21" s="235">
        <v>58.131999999999998</v>
      </c>
      <c r="M21" s="185" t="s">
        <v>96</v>
      </c>
      <c r="N21" s="235">
        <v>215.35599999999999</v>
      </c>
      <c r="O21" s="252" t="s">
        <v>46</v>
      </c>
      <c r="P21" s="235">
        <v>202.22200000000001</v>
      </c>
      <c r="Q21" s="185" t="s">
        <v>96</v>
      </c>
      <c r="R21" s="235">
        <v>631.02499999999998</v>
      </c>
      <c r="S21" s="252" t="s">
        <v>46</v>
      </c>
      <c r="T21" s="235">
        <v>269.27199999999999</v>
      </c>
      <c r="U21" s="236" t="s">
        <v>96</v>
      </c>
      <c r="V21" s="235">
        <v>426.399</v>
      </c>
      <c r="W21" s="252" t="s">
        <v>46</v>
      </c>
      <c r="X21" s="235">
        <v>102.619</v>
      </c>
      <c r="Y21" s="185" t="s">
        <v>96</v>
      </c>
      <c r="Z21" s="235">
        <v>30.442</v>
      </c>
      <c r="AA21" s="252" t="s">
        <v>46</v>
      </c>
      <c r="AB21" s="235">
        <v>23.09</v>
      </c>
      <c r="AC21" s="185" t="s">
        <v>96</v>
      </c>
      <c r="AD21" s="235">
        <v>33.226999999999997</v>
      </c>
      <c r="AE21" s="252" t="s">
        <v>46</v>
      </c>
      <c r="AF21" s="235">
        <v>34.750999999999998</v>
      </c>
      <c r="AG21" s="185" t="s">
        <v>96</v>
      </c>
      <c r="AH21" s="235">
        <v>131.53299999999999</v>
      </c>
      <c r="AI21" s="252" t="s">
        <v>46</v>
      </c>
      <c r="AJ21" s="235">
        <v>240.75899999999999</v>
      </c>
      <c r="AK21" s="236" t="s">
        <v>96</v>
      </c>
      <c r="AL21" s="235">
        <v>1867.107</v>
      </c>
      <c r="AM21" s="252" t="s">
        <v>46</v>
      </c>
      <c r="AN21" s="237">
        <v>439.80900000000003</v>
      </c>
    </row>
    <row r="22" spans="1:40" s="89" customFormat="1" ht="12.75" customHeight="1" x14ac:dyDescent="0.2">
      <c r="B22" s="91" t="s">
        <v>382</v>
      </c>
      <c r="C22" s="90"/>
      <c r="D22" s="90"/>
      <c r="E22" s="90"/>
      <c r="F22" s="237">
        <v>87.984999999999999</v>
      </c>
      <c r="G22" s="252" t="s">
        <v>46</v>
      </c>
      <c r="H22" s="235">
        <v>29.384</v>
      </c>
      <c r="I22" s="185" t="s">
        <v>96</v>
      </c>
      <c r="J22" s="235">
        <v>292.80900000000003</v>
      </c>
      <c r="K22" s="252" t="s">
        <v>46</v>
      </c>
      <c r="L22" s="235">
        <v>48.21</v>
      </c>
      <c r="M22" s="185" t="s">
        <v>96</v>
      </c>
      <c r="N22" s="235">
        <v>36.164999999999999</v>
      </c>
      <c r="O22" s="252" t="s">
        <v>46</v>
      </c>
      <c r="P22" s="235">
        <v>23.923999999999999</v>
      </c>
      <c r="Q22" s="185" t="s">
        <v>96</v>
      </c>
      <c r="R22" s="235">
        <v>151</v>
      </c>
      <c r="S22" s="252" t="s">
        <v>46</v>
      </c>
      <c r="T22" s="235">
        <v>30.683</v>
      </c>
      <c r="U22" s="236" t="s">
        <v>96</v>
      </c>
      <c r="V22" s="235">
        <v>2051.627</v>
      </c>
      <c r="W22" s="252" t="s">
        <v>46</v>
      </c>
      <c r="X22" s="235">
        <v>76.953999999999994</v>
      </c>
      <c r="Y22" s="185" t="s">
        <v>96</v>
      </c>
      <c r="Z22" s="235">
        <v>261.41399999999999</v>
      </c>
      <c r="AA22" s="252" t="s">
        <v>46</v>
      </c>
      <c r="AB22" s="235">
        <v>446.43900000000002</v>
      </c>
      <c r="AC22" s="185" t="s">
        <v>96</v>
      </c>
      <c r="AD22" s="235">
        <v>221.28200000000001</v>
      </c>
      <c r="AE22" s="252" t="s">
        <v>46</v>
      </c>
      <c r="AF22" s="235">
        <v>325.32</v>
      </c>
      <c r="AG22" s="185" t="s">
        <v>96</v>
      </c>
      <c r="AH22" s="235">
        <v>0.504</v>
      </c>
      <c r="AI22" s="252" t="s">
        <v>46</v>
      </c>
      <c r="AJ22" s="235">
        <v>0.35899999999999999</v>
      </c>
      <c r="AK22" s="236" t="s">
        <v>96</v>
      </c>
      <c r="AL22" s="235">
        <v>3102.7869999999998</v>
      </c>
      <c r="AM22" s="252" t="s">
        <v>46</v>
      </c>
      <c r="AN22" s="237">
        <v>561.67899999999997</v>
      </c>
    </row>
    <row r="23" spans="1:40" s="72" customFormat="1" ht="22.5" customHeight="1" x14ac:dyDescent="0.2">
      <c r="B23" s="70" t="s">
        <v>384</v>
      </c>
      <c r="C23" s="70"/>
      <c r="D23" s="70"/>
      <c r="E23" s="70"/>
      <c r="F23" s="237">
        <v>340.25</v>
      </c>
      <c r="G23" s="267" t="s">
        <v>46</v>
      </c>
      <c r="H23" s="237">
        <v>70.53</v>
      </c>
      <c r="I23" s="268" t="s">
        <v>96</v>
      </c>
      <c r="J23" s="237">
        <v>971.92499999999995</v>
      </c>
      <c r="K23" s="267" t="s">
        <v>46</v>
      </c>
      <c r="L23" s="237">
        <v>377.91800000000001</v>
      </c>
      <c r="M23" s="268" t="s">
        <v>96</v>
      </c>
      <c r="N23" s="237">
        <v>510.62099999999998</v>
      </c>
      <c r="O23" s="267" t="s">
        <v>46</v>
      </c>
      <c r="P23" s="237">
        <v>447.47500000000002</v>
      </c>
      <c r="Q23" s="268" t="s">
        <v>96</v>
      </c>
      <c r="R23" s="237">
        <v>505.37599999999998</v>
      </c>
      <c r="S23" s="267" t="s">
        <v>46</v>
      </c>
      <c r="T23" s="237">
        <v>96.275999999999996</v>
      </c>
      <c r="U23" s="237" t="s">
        <v>96</v>
      </c>
      <c r="V23" s="237">
        <v>1275.6220000000001</v>
      </c>
      <c r="W23" s="267" t="s">
        <v>46</v>
      </c>
      <c r="X23" s="237">
        <v>184.22200000000001</v>
      </c>
      <c r="Y23" s="268" t="s">
        <v>96</v>
      </c>
      <c r="Z23" s="237">
        <v>1265.2629999999999</v>
      </c>
      <c r="AA23" s="267" t="s">
        <v>46</v>
      </c>
      <c r="AB23" s="237">
        <v>997.40899999999999</v>
      </c>
      <c r="AC23" s="268" t="s">
        <v>96</v>
      </c>
      <c r="AD23" s="237">
        <v>202.92099999999999</v>
      </c>
      <c r="AE23" s="267" t="s">
        <v>46</v>
      </c>
      <c r="AF23" s="237">
        <v>254.10599999999999</v>
      </c>
      <c r="AG23" s="268" t="s">
        <v>96</v>
      </c>
      <c r="AH23" s="237">
        <v>260.53699999999998</v>
      </c>
      <c r="AI23" s="267" t="s">
        <v>46</v>
      </c>
      <c r="AJ23" s="237">
        <v>239.28399999999999</v>
      </c>
      <c r="AK23" s="237" t="s">
        <v>96</v>
      </c>
      <c r="AL23" s="237">
        <v>5332.5150000000003</v>
      </c>
      <c r="AM23" s="267" t="s">
        <v>46</v>
      </c>
      <c r="AN23" s="237">
        <v>1218.6379999999999</v>
      </c>
    </row>
    <row r="24" spans="1:40" s="72" customFormat="1" ht="5.25" customHeight="1" x14ac:dyDescent="0.2">
      <c r="A24" s="74"/>
      <c r="B24" s="74"/>
      <c r="C24" s="74"/>
      <c r="D24" s="74"/>
      <c r="E24" s="74"/>
      <c r="F24" s="74"/>
      <c r="G24" s="257"/>
      <c r="H24" s="74"/>
      <c r="I24" s="74"/>
      <c r="J24" s="74"/>
      <c r="K24" s="257"/>
      <c r="L24" s="74"/>
      <c r="M24" s="74"/>
      <c r="N24" s="74"/>
      <c r="O24" s="257"/>
      <c r="P24" s="74"/>
      <c r="Q24" s="74"/>
      <c r="R24" s="74"/>
      <c r="S24" s="257"/>
      <c r="T24" s="74"/>
      <c r="U24" s="74"/>
      <c r="V24" s="74"/>
      <c r="W24" s="257"/>
      <c r="X24" s="74"/>
      <c r="Y24" s="74"/>
      <c r="Z24" s="74"/>
      <c r="AA24" s="257"/>
      <c r="AB24" s="74"/>
      <c r="AC24" s="74"/>
      <c r="AD24" s="74"/>
      <c r="AE24" s="257"/>
      <c r="AF24" s="74"/>
      <c r="AG24" s="74"/>
      <c r="AH24" s="74"/>
      <c r="AI24" s="257"/>
      <c r="AJ24" s="74"/>
      <c r="AK24" s="74"/>
      <c r="AL24" s="74"/>
      <c r="AM24" s="257"/>
      <c r="AN24" s="74"/>
    </row>
    <row r="25" spans="1:40" s="72" customFormat="1" ht="12" customHeight="1" x14ac:dyDescent="0.2">
      <c r="A25" s="75"/>
      <c r="B25" s="75"/>
      <c r="C25" s="75"/>
      <c r="D25" s="75"/>
      <c r="E25" s="75"/>
      <c r="F25" s="76"/>
      <c r="G25" s="258"/>
      <c r="H25" s="77"/>
      <c r="I25" s="77"/>
      <c r="J25" s="77"/>
      <c r="K25" s="258"/>
      <c r="L25" s="77"/>
      <c r="M25" s="77"/>
      <c r="N25" s="77"/>
      <c r="O25" s="258"/>
      <c r="P25" s="77"/>
      <c r="Q25" s="77"/>
      <c r="R25" s="77"/>
      <c r="S25" s="258"/>
      <c r="T25" s="77"/>
      <c r="U25" s="66"/>
      <c r="V25" s="76"/>
      <c r="W25" s="258"/>
      <c r="X25" s="77"/>
      <c r="Y25" s="77"/>
      <c r="Z25" s="77"/>
      <c r="AA25" s="258"/>
      <c r="AB25" s="77"/>
      <c r="AC25" s="77"/>
      <c r="AD25" s="77"/>
      <c r="AE25" s="258"/>
      <c r="AF25" s="77"/>
      <c r="AG25" s="77"/>
      <c r="AH25" s="77"/>
      <c r="AI25" s="258"/>
      <c r="AJ25" s="77"/>
      <c r="AK25" s="66"/>
      <c r="AL25" s="77"/>
      <c r="AM25" s="258"/>
      <c r="AN25" s="77"/>
    </row>
    <row r="26" spans="1:40" s="72" customFormat="1" ht="12" customHeight="1" x14ac:dyDescent="0.2">
      <c r="A26" s="264" t="s">
        <v>383</v>
      </c>
      <c r="B26" s="264"/>
      <c r="C26" s="294"/>
      <c r="D26" s="294"/>
      <c r="E26" s="294"/>
      <c r="G26" s="253"/>
      <c r="K26" s="253"/>
      <c r="O26" s="253"/>
      <c r="S26" s="253"/>
      <c r="U26" s="71"/>
      <c r="W26" s="253"/>
      <c r="AA26" s="253"/>
      <c r="AE26" s="253"/>
      <c r="AI26" s="253"/>
      <c r="AK26" s="71"/>
      <c r="AM26" s="253"/>
    </row>
    <row r="27" spans="1:40" s="72" customFormat="1" ht="12" customHeight="1" x14ac:dyDescent="0.2">
      <c r="A27" s="340" t="s">
        <v>1</v>
      </c>
      <c r="B27" s="340"/>
      <c r="C27" s="293"/>
      <c r="D27" s="293"/>
      <c r="E27" s="293"/>
      <c r="F27" s="63">
        <v>286.803</v>
      </c>
      <c r="G27" s="259" t="s">
        <v>46</v>
      </c>
      <c r="H27" s="63">
        <v>28.067</v>
      </c>
      <c r="I27" s="251" t="s">
        <v>96</v>
      </c>
      <c r="J27" s="63">
        <v>363.411</v>
      </c>
      <c r="K27" s="259" t="s">
        <v>46</v>
      </c>
      <c r="L27" s="63">
        <v>84.195999999999998</v>
      </c>
      <c r="M27" s="251" t="s">
        <v>96</v>
      </c>
      <c r="N27" s="63">
        <v>386.07299999999998</v>
      </c>
      <c r="O27" s="259" t="s">
        <v>46</v>
      </c>
      <c r="P27" s="63">
        <v>320.62900000000002</v>
      </c>
      <c r="Q27" s="251" t="s">
        <v>96</v>
      </c>
      <c r="R27" s="63">
        <v>817.41800000000001</v>
      </c>
      <c r="S27" s="259" t="s">
        <v>46</v>
      </c>
      <c r="T27" s="63">
        <v>203.55099999999999</v>
      </c>
      <c r="U27" s="66" t="s">
        <v>96</v>
      </c>
      <c r="V27" s="63">
        <v>13764.352999999999</v>
      </c>
      <c r="W27" s="259" t="s">
        <v>46</v>
      </c>
      <c r="X27" s="63">
        <v>119.574</v>
      </c>
      <c r="Y27" s="251" t="s">
        <v>96</v>
      </c>
      <c r="Z27" s="63">
        <v>1420.768</v>
      </c>
      <c r="AA27" s="259" t="s">
        <v>46</v>
      </c>
      <c r="AB27" s="63">
        <v>659.91399999999999</v>
      </c>
      <c r="AC27" s="251" t="s">
        <v>96</v>
      </c>
      <c r="AD27" s="63">
        <v>402.57900000000001</v>
      </c>
      <c r="AE27" s="259" t="s">
        <v>46</v>
      </c>
      <c r="AF27" s="63">
        <v>371.90600000000001</v>
      </c>
      <c r="AG27" s="251" t="s">
        <v>96</v>
      </c>
      <c r="AH27" s="63">
        <v>953.54</v>
      </c>
      <c r="AI27" s="259" t="s">
        <v>46</v>
      </c>
      <c r="AJ27" s="63">
        <v>211.84899999999999</v>
      </c>
      <c r="AK27" s="66" t="s">
        <v>96</v>
      </c>
      <c r="AL27" s="63">
        <v>18394.945</v>
      </c>
      <c r="AM27" s="259" t="s">
        <v>46</v>
      </c>
      <c r="AN27" s="63">
        <v>880.26400000000001</v>
      </c>
    </row>
    <row r="28" spans="1:40" s="72" customFormat="1" ht="12" customHeight="1" x14ac:dyDescent="0.2">
      <c r="A28" s="69"/>
      <c r="B28" s="70" t="s">
        <v>167</v>
      </c>
      <c r="C28" s="70"/>
      <c r="D28" s="70"/>
      <c r="E28" s="70"/>
      <c r="F28" s="66"/>
      <c r="G28" s="259"/>
      <c r="H28" s="66"/>
      <c r="I28" s="66"/>
      <c r="J28" s="66"/>
      <c r="K28" s="260"/>
      <c r="L28" s="66"/>
      <c r="M28" s="66"/>
      <c r="N28" s="66"/>
      <c r="O28" s="260"/>
      <c r="P28" s="66"/>
      <c r="Q28" s="66"/>
      <c r="R28" s="66"/>
      <c r="S28" s="260"/>
      <c r="T28" s="66"/>
      <c r="U28" s="71"/>
      <c r="V28" s="66"/>
      <c r="W28" s="260"/>
      <c r="X28" s="66"/>
      <c r="Y28" s="66"/>
      <c r="Z28" s="66"/>
      <c r="AA28" s="260"/>
      <c r="AB28" s="66"/>
      <c r="AC28" s="66"/>
      <c r="AD28" s="66"/>
      <c r="AE28" s="260"/>
      <c r="AF28" s="66"/>
      <c r="AG28" s="66"/>
      <c r="AH28" s="66"/>
      <c r="AI28" s="260"/>
      <c r="AJ28" s="66"/>
      <c r="AK28" s="71"/>
      <c r="AL28" s="66"/>
      <c r="AM28" s="260"/>
      <c r="AN28" s="66"/>
    </row>
    <row r="29" spans="1:40" s="72" customFormat="1" ht="12" customHeight="1" x14ac:dyDescent="0.2">
      <c r="B29" s="70" t="s">
        <v>2</v>
      </c>
      <c r="C29" s="70"/>
      <c r="D29" s="70"/>
      <c r="E29" s="70"/>
      <c r="F29" s="73">
        <v>256.42700000000002</v>
      </c>
      <c r="G29" s="259" t="s">
        <v>46</v>
      </c>
      <c r="H29" s="73">
        <v>24.452000000000002</v>
      </c>
      <c r="I29" s="243" t="s">
        <v>96</v>
      </c>
      <c r="J29" s="73">
        <v>122.645</v>
      </c>
      <c r="K29" s="259" t="s">
        <v>46</v>
      </c>
      <c r="L29" s="73">
        <v>82.430999999999997</v>
      </c>
      <c r="M29" s="243" t="s">
        <v>96</v>
      </c>
      <c r="N29" s="73">
        <v>86.626999999999995</v>
      </c>
      <c r="O29" s="259" t="s">
        <v>46</v>
      </c>
      <c r="P29" s="73">
        <v>68.503</v>
      </c>
      <c r="Q29" s="243" t="s">
        <v>96</v>
      </c>
      <c r="R29" s="73">
        <v>312.55099999999999</v>
      </c>
      <c r="S29" s="259" t="s">
        <v>46</v>
      </c>
      <c r="T29" s="73">
        <v>60.832000000000001</v>
      </c>
      <c r="U29" s="71" t="s">
        <v>96</v>
      </c>
      <c r="V29" s="73">
        <v>4125.6760000000004</v>
      </c>
      <c r="W29" s="259" t="s">
        <v>46</v>
      </c>
      <c r="X29" s="73">
        <v>80.488</v>
      </c>
      <c r="Y29" s="243" t="s">
        <v>96</v>
      </c>
      <c r="Z29" s="73">
        <v>1171.2139999999999</v>
      </c>
      <c r="AA29" s="259" t="s">
        <v>46</v>
      </c>
      <c r="AB29" s="73">
        <v>659.678</v>
      </c>
      <c r="AC29" s="243" t="s">
        <v>96</v>
      </c>
      <c r="AD29" s="73">
        <v>8.8480000000000008</v>
      </c>
      <c r="AE29" s="259" t="s">
        <v>46</v>
      </c>
      <c r="AF29" s="73">
        <v>9.1869999999999994</v>
      </c>
      <c r="AG29" s="243" t="s">
        <v>96</v>
      </c>
      <c r="AH29" s="73">
        <v>849.89300000000003</v>
      </c>
      <c r="AI29" s="259" t="s">
        <v>46</v>
      </c>
      <c r="AJ29" s="73">
        <v>210.50299999999999</v>
      </c>
      <c r="AK29" s="71" t="s">
        <v>96</v>
      </c>
      <c r="AL29" s="73">
        <v>6933.8819999999996</v>
      </c>
      <c r="AM29" s="259" t="s">
        <v>46</v>
      </c>
      <c r="AN29" s="73">
        <v>703.399</v>
      </c>
    </row>
    <row r="30" spans="1:40" s="72" customFormat="1" ht="12" customHeight="1" x14ac:dyDescent="0.2">
      <c r="B30" s="70" t="s">
        <v>381</v>
      </c>
      <c r="C30" s="70"/>
      <c r="D30" s="70"/>
      <c r="E30" s="70"/>
      <c r="F30" s="73">
        <v>13.452</v>
      </c>
      <c r="G30" s="259" t="s">
        <v>46</v>
      </c>
      <c r="H30" s="73">
        <v>11.786</v>
      </c>
      <c r="I30" s="243" t="s">
        <v>96</v>
      </c>
      <c r="J30" s="73">
        <v>17.312000000000001</v>
      </c>
      <c r="K30" s="259" t="s">
        <v>46</v>
      </c>
      <c r="L30" s="73">
        <v>16.95</v>
      </c>
      <c r="M30" s="243" t="s">
        <v>96</v>
      </c>
      <c r="N30" s="73">
        <v>10.795999999999999</v>
      </c>
      <c r="O30" s="259" t="s">
        <v>46</v>
      </c>
      <c r="P30" s="73">
        <v>9.1389999999999993</v>
      </c>
      <c r="Q30" s="243" t="s">
        <v>96</v>
      </c>
      <c r="R30" s="73">
        <v>13.336</v>
      </c>
      <c r="S30" s="259" t="s">
        <v>46</v>
      </c>
      <c r="T30" s="73">
        <v>9.0440000000000005</v>
      </c>
      <c r="U30" s="71" t="s">
        <v>96</v>
      </c>
      <c r="V30" s="73">
        <v>19.969000000000001</v>
      </c>
      <c r="W30" s="259" t="s">
        <v>46</v>
      </c>
      <c r="X30" s="73">
        <v>21.414000000000001</v>
      </c>
      <c r="Y30" s="243" t="s">
        <v>96</v>
      </c>
      <c r="Z30" s="73">
        <v>16.704999999999998</v>
      </c>
      <c r="AA30" s="259" t="s">
        <v>46</v>
      </c>
      <c r="AB30" s="73">
        <v>9.5129999999999999</v>
      </c>
      <c r="AC30" s="243" t="s">
        <v>96</v>
      </c>
      <c r="AD30" s="73">
        <v>2.6480000000000001</v>
      </c>
      <c r="AE30" s="259" t="s">
        <v>46</v>
      </c>
      <c r="AF30" s="73">
        <v>5.1719999999999997</v>
      </c>
      <c r="AG30" s="243" t="s">
        <v>96</v>
      </c>
      <c r="AH30" s="73">
        <v>1.2949999999999999</v>
      </c>
      <c r="AI30" s="259" t="s">
        <v>46</v>
      </c>
      <c r="AJ30" s="73">
        <v>1.6060000000000001</v>
      </c>
      <c r="AK30" s="71" t="s">
        <v>96</v>
      </c>
      <c r="AL30" s="73">
        <v>95.512</v>
      </c>
      <c r="AM30" s="259" t="s">
        <v>46</v>
      </c>
      <c r="AN30" s="73">
        <v>34.158000000000001</v>
      </c>
    </row>
    <row r="31" spans="1:40" s="72" customFormat="1" ht="12" customHeight="1" x14ac:dyDescent="0.2">
      <c r="B31" s="70" t="s">
        <v>12</v>
      </c>
      <c r="C31" s="70"/>
      <c r="D31" s="70"/>
      <c r="E31" s="70"/>
      <c r="F31" s="73">
        <v>16.922999999999998</v>
      </c>
      <c r="G31" s="259" t="s">
        <v>46</v>
      </c>
      <c r="H31" s="73">
        <v>5.6859999999999999</v>
      </c>
      <c r="I31" s="243" t="s">
        <v>96</v>
      </c>
      <c r="J31" s="73">
        <v>223.45500000000001</v>
      </c>
      <c r="K31" s="259" t="s">
        <v>46</v>
      </c>
      <c r="L31" s="73">
        <v>2.016</v>
      </c>
      <c r="M31" s="243" t="s">
        <v>96</v>
      </c>
      <c r="N31" s="73">
        <v>288.64999999999998</v>
      </c>
      <c r="O31" s="259" t="s">
        <v>46</v>
      </c>
      <c r="P31" s="73">
        <v>313.19299999999998</v>
      </c>
      <c r="Q31" s="243" t="s">
        <v>96</v>
      </c>
      <c r="R31" s="73">
        <v>491.53100000000001</v>
      </c>
      <c r="S31" s="259" t="s">
        <v>46</v>
      </c>
      <c r="T31" s="73">
        <v>193.447</v>
      </c>
      <c r="U31" s="71" t="s">
        <v>96</v>
      </c>
      <c r="V31" s="73">
        <v>9618.7070000000003</v>
      </c>
      <c r="W31" s="259" t="s">
        <v>46</v>
      </c>
      <c r="X31" s="73">
        <v>83.864000000000004</v>
      </c>
      <c r="Y31" s="243" t="s">
        <v>96</v>
      </c>
      <c r="Z31" s="73">
        <v>232.84899999999999</v>
      </c>
      <c r="AA31" s="259" t="s">
        <v>46</v>
      </c>
      <c r="AB31" s="73">
        <v>4.008</v>
      </c>
      <c r="AC31" s="243" t="s">
        <v>96</v>
      </c>
      <c r="AD31" s="73">
        <v>391.08300000000003</v>
      </c>
      <c r="AE31" s="259" t="s">
        <v>46</v>
      </c>
      <c r="AF31" s="73">
        <v>371.75599999999997</v>
      </c>
      <c r="AG31" s="243" t="s">
        <v>96</v>
      </c>
      <c r="AH31" s="73">
        <v>102.352</v>
      </c>
      <c r="AI31" s="259" t="s">
        <v>46</v>
      </c>
      <c r="AJ31" s="73">
        <v>6.6980000000000004</v>
      </c>
      <c r="AK31" s="71" t="s">
        <v>96</v>
      </c>
      <c r="AL31" s="73">
        <v>11365.550999999999</v>
      </c>
      <c r="AM31" s="259" t="s">
        <v>46</v>
      </c>
      <c r="AN31" s="73">
        <v>529.851</v>
      </c>
    </row>
    <row r="32" spans="1:40" s="72" customFormat="1" ht="5.25" customHeight="1" x14ac:dyDescent="0.2">
      <c r="A32" s="74"/>
      <c r="B32" s="74"/>
      <c r="C32" s="74"/>
      <c r="D32" s="74"/>
      <c r="E32" s="74"/>
      <c r="F32" s="271"/>
      <c r="G32" s="257"/>
      <c r="H32" s="74"/>
      <c r="I32" s="74"/>
      <c r="J32" s="74"/>
      <c r="K32" s="257"/>
      <c r="L32" s="74"/>
      <c r="M32" s="74"/>
      <c r="N32" s="74"/>
      <c r="O32" s="257"/>
      <c r="P32" s="74"/>
      <c r="Q32" s="74"/>
      <c r="R32" s="74"/>
      <c r="S32" s="257"/>
      <c r="T32" s="74"/>
      <c r="U32" s="74"/>
      <c r="V32" s="74"/>
      <c r="W32" s="257"/>
      <c r="X32" s="74"/>
      <c r="Y32" s="74"/>
      <c r="Z32" s="74"/>
      <c r="AA32" s="257"/>
      <c r="AB32" s="74"/>
      <c r="AC32" s="74"/>
      <c r="AD32" s="74"/>
      <c r="AE32" s="257"/>
      <c r="AF32" s="74"/>
      <c r="AG32" s="74"/>
      <c r="AH32" s="74"/>
      <c r="AI32" s="257"/>
      <c r="AJ32" s="74"/>
      <c r="AK32" s="74"/>
      <c r="AL32" s="74"/>
      <c r="AM32" s="257"/>
      <c r="AN32" s="271"/>
    </row>
    <row r="33" spans="1:40" s="72" customFormat="1" ht="10.5" customHeight="1" x14ac:dyDescent="0.2">
      <c r="A33" s="70"/>
      <c r="B33" s="70"/>
      <c r="C33" s="70"/>
      <c r="D33" s="70"/>
      <c r="E33" s="70"/>
      <c r="F33" s="171"/>
      <c r="G33" s="256"/>
      <c r="K33" s="256"/>
      <c r="O33" s="256"/>
      <c r="S33" s="256"/>
      <c r="U33" s="71"/>
      <c r="W33" s="256"/>
      <c r="AA33" s="256"/>
      <c r="AE33" s="256"/>
      <c r="AI33" s="256"/>
      <c r="AK33" s="71"/>
      <c r="AM33" s="256"/>
      <c r="AN33" s="171"/>
    </row>
    <row r="34" spans="1:40" ht="11.25" customHeight="1" x14ac:dyDescent="0.2">
      <c r="A34" s="264" t="s">
        <v>168</v>
      </c>
      <c r="B34" s="264"/>
      <c r="C34" s="264"/>
      <c r="D34" s="264"/>
      <c r="E34" s="264"/>
      <c r="F34" s="264"/>
      <c r="G34" s="264"/>
      <c r="H34" s="264"/>
      <c r="I34" s="78"/>
      <c r="J34" s="78"/>
      <c r="K34" s="256"/>
      <c r="L34" s="78"/>
      <c r="M34" s="78"/>
      <c r="N34" s="78"/>
      <c r="O34" s="256"/>
      <c r="P34" s="78"/>
      <c r="Q34" s="78"/>
      <c r="R34" s="78"/>
      <c r="S34" s="256"/>
      <c r="T34" s="78"/>
      <c r="U34" s="79"/>
      <c r="V34" s="295"/>
      <c r="W34" s="266"/>
      <c r="X34" s="295"/>
      <c r="Y34" s="295"/>
      <c r="Z34" s="78"/>
      <c r="AA34" s="256"/>
      <c r="AB34" s="78"/>
      <c r="AC34" s="78"/>
      <c r="AD34" s="78"/>
      <c r="AE34" s="256"/>
      <c r="AF34" s="78"/>
      <c r="AG34" s="78"/>
      <c r="AH34" s="78"/>
      <c r="AI34" s="256"/>
      <c r="AJ34" s="78"/>
      <c r="AK34" s="79"/>
      <c r="AL34" s="78"/>
      <c r="AM34" s="256"/>
      <c r="AN34" s="78"/>
    </row>
    <row r="35" spans="1:40" ht="12" customHeight="1" x14ac:dyDescent="0.2">
      <c r="A35" s="340" t="s">
        <v>1</v>
      </c>
      <c r="B35" s="340"/>
      <c r="C35" s="198"/>
      <c r="D35" s="198"/>
      <c r="E35" s="198"/>
      <c r="F35" s="63">
        <v>912.48699999999997</v>
      </c>
      <c r="G35" s="252" t="s">
        <v>46</v>
      </c>
      <c r="H35" s="63">
        <v>53.738999999999997</v>
      </c>
      <c r="I35" s="68" t="s">
        <v>96</v>
      </c>
      <c r="J35" s="63">
        <v>2261.152</v>
      </c>
      <c r="K35" s="252" t="s">
        <v>46</v>
      </c>
      <c r="L35" s="63">
        <v>2659.1619999999998</v>
      </c>
      <c r="M35" s="68" t="s">
        <v>96</v>
      </c>
      <c r="N35" s="63">
        <v>62.731999999999999</v>
      </c>
      <c r="O35" s="252" t="s">
        <v>46</v>
      </c>
      <c r="P35" s="63">
        <v>24.486999999999998</v>
      </c>
      <c r="Q35" s="68" t="s">
        <v>96</v>
      </c>
      <c r="R35" s="63">
        <v>409.48899999999998</v>
      </c>
      <c r="S35" s="252" t="s">
        <v>46</v>
      </c>
      <c r="T35" s="63">
        <v>278.00900000000001</v>
      </c>
      <c r="U35" s="66" t="s">
        <v>96</v>
      </c>
      <c r="V35" s="63">
        <v>2690.2579999999998</v>
      </c>
      <c r="W35" s="252" t="s">
        <v>46</v>
      </c>
      <c r="X35" s="63">
        <v>134.33199999999999</v>
      </c>
      <c r="Y35" s="68" t="s">
        <v>96</v>
      </c>
      <c r="Z35" s="63">
        <v>389.24099999999999</v>
      </c>
      <c r="AA35" s="252" t="s">
        <v>46</v>
      </c>
      <c r="AB35" s="63">
        <v>87.64</v>
      </c>
      <c r="AC35" s="68" t="s">
        <v>96</v>
      </c>
      <c r="AD35" s="63">
        <v>17.885000000000002</v>
      </c>
      <c r="AE35" s="252" t="s">
        <v>46</v>
      </c>
      <c r="AF35" s="63">
        <v>16.53</v>
      </c>
      <c r="AG35" s="68" t="s">
        <v>96</v>
      </c>
      <c r="AH35" s="63">
        <v>511.50299999999999</v>
      </c>
      <c r="AI35" s="252" t="s">
        <v>46</v>
      </c>
      <c r="AJ35" s="63">
        <v>395.81400000000002</v>
      </c>
      <c r="AK35" s="66" t="s">
        <v>96</v>
      </c>
      <c r="AL35" s="63">
        <v>7254.7449999999999</v>
      </c>
      <c r="AM35" s="252" t="s">
        <v>46</v>
      </c>
      <c r="AN35" s="63">
        <v>2706.3910000000001</v>
      </c>
    </row>
    <row r="36" spans="1:40" ht="11.25" customHeight="1" x14ac:dyDescent="0.2">
      <c r="A36" s="199"/>
      <c r="B36" s="70" t="s">
        <v>167</v>
      </c>
      <c r="C36" s="199"/>
      <c r="D36" s="199"/>
      <c r="E36" s="199"/>
      <c r="F36" s="272"/>
      <c r="G36" s="266"/>
      <c r="H36" s="295"/>
      <c r="I36" s="78"/>
      <c r="J36" s="78"/>
      <c r="K36" s="256"/>
      <c r="L36" s="78"/>
      <c r="M36" s="78"/>
      <c r="N36" s="78"/>
      <c r="O36" s="256"/>
      <c r="P36" s="78"/>
      <c r="Q36" s="78"/>
      <c r="R36" s="78"/>
      <c r="S36" s="256"/>
      <c r="T36" s="78"/>
      <c r="U36" s="79"/>
      <c r="V36" s="295"/>
      <c r="W36" s="266"/>
      <c r="X36" s="295"/>
      <c r="Y36" s="295"/>
      <c r="Z36" s="78"/>
      <c r="AA36" s="256"/>
      <c r="AB36" s="78"/>
      <c r="AC36" s="78"/>
      <c r="AD36" s="78"/>
      <c r="AE36" s="256"/>
      <c r="AF36" s="78"/>
      <c r="AG36" s="78"/>
      <c r="AH36" s="78"/>
      <c r="AI36" s="256"/>
      <c r="AJ36" s="78"/>
      <c r="AK36" s="79"/>
      <c r="AL36" s="78"/>
      <c r="AM36" s="256"/>
      <c r="AN36" s="78"/>
    </row>
    <row r="37" spans="1:40" x14ac:dyDescent="0.2">
      <c r="A37" s="199"/>
      <c r="B37" s="70" t="s">
        <v>259</v>
      </c>
      <c r="C37" s="199"/>
      <c r="D37" s="199"/>
      <c r="E37" s="199"/>
      <c r="F37" s="247">
        <v>871.93100000000004</v>
      </c>
      <c r="G37" s="259" t="s">
        <v>46</v>
      </c>
      <c r="H37" s="73">
        <v>29.024999999999999</v>
      </c>
      <c r="I37" s="246" t="s">
        <v>96</v>
      </c>
      <c r="J37" s="73">
        <v>26.245999999999999</v>
      </c>
      <c r="K37" s="259" t="s">
        <v>46</v>
      </c>
      <c r="L37" s="73">
        <v>28.62</v>
      </c>
      <c r="M37" s="246" t="s">
        <v>96</v>
      </c>
      <c r="N37" s="73">
        <v>7.4290000000000003</v>
      </c>
      <c r="O37" s="259" t="s">
        <v>46</v>
      </c>
      <c r="P37" s="73">
        <v>6.3630000000000004</v>
      </c>
      <c r="Q37" s="246" t="s">
        <v>96</v>
      </c>
      <c r="R37" s="73">
        <v>182.595</v>
      </c>
      <c r="S37" s="259" t="s">
        <v>46</v>
      </c>
      <c r="T37" s="73">
        <v>272.666</v>
      </c>
      <c r="U37" s="71" t="s">
        <v>96</v>
      </c>
      <c r="V37" s="73">
        <v>461.84399999999999</v>
      </c>
      <c r="W37" s="259" t="s">
        <v>46</v>
      </c>
      <c r="X37" s="73">
        <v>10.125999999999999</v>
      </c>
      <c r="Y37" s="246" t="s">
        <v>96</v>
      </c>
      <c r="Z37" s="73">
        <v>366.49700000000001</v>
      </c>
      <c r="AA37" s="259" t="s">
        <v>46</v>
      </c>
      <c r="AB37" s="73">
        <v>86.001000000000005</v>
      </c>
      <c r="AC37" s="246" t="s">
        <v>96</v>
      </c>
      <c r="AD37" s="73">
        <v>2.371</v>
      </c>
      <c r="AE37" s="259" t="s">
        <v>46</v>
      </c>
      <c r="AF37" s="73">
        <v>2.7</v>
      </c>
      <c r="AG37" s="246" t="s">
        <v>96</v>
      </c>
      <c r="AH37" s="73">
        <v>324.03100000000001</v>
      </c>
      <c r="AI37" s="259" t="s">
        <v>46</v>
      </c>
      <c r="AJ37" s="73">
        <v>395.16500000000002</v>
      </c>
      <c r="AK37" s="71" t="s">
        <v>96</v>
      </c>
      <c r="AL37" s="73">
        <v>2242.944</v>
      </c>
      <c r="AM37" s="259" t="s">
        <v>46</v>
      </c>
      <c r="AN37" s="71">
        <v>489.1</v>
      </c>
    </row>
    <row r="38" spans="1:40" x14ac:dyDescent="0.2">
      <c r="A38" s="199"/>
      <c r="B38" s="70" t="s">
        <v>14</v>
      </c>
      <c r="C38" s="199"/>
      <c r="D38" s="199"/>
      <c r="E38" s="199"/>
      <c r="F38" s="247">
        <v>0.68200000000000005</v>
      </c>
      <c r="G38" s="259" t="s">
        <v>46</v>
      </c>
      <c r="H38" s="73">
        <v>0.49199999999999999</v>
      </c>
      <c r="I38" s="246" t="s">
        <v>96</v>
      </c>
      <c r="J38" s="73">
        <v>91.486999999999995</v>
      </c>
      <c r="K38" s="259" t="s">
        <v>46</v>
      </c>
      <c r="L38" s="73">
        <v>1.365</v>
      </c>
      <c r="M38" s="246" t="s">
        <v>96</v>
      </c>
      <c r="N38" s="73">
        <v>6.2E-2</v>
      </c>
      <c r="O38" s="259" t="s">
        <v>46</v>
      </c>
      <c r="P38" s="73">
        <v>7.9000000000000001E-2</v>
      </c>
      <c r="Q38" s="246" t="s">
        <v>96</v>
      </c>
      <c r="R38" s="73">
        <v>126.447</v>
      </c>
      <c r="S38" s="259" t="s">
        <v>46</v>
      </c>
      <c r="T38" s="73">
        <v>16.058</v>
      </c>
      <c r="U38" s="71" t="s">
        <v>96</v>
      </c>
      <c r="V38" s="73">
        <v>1665.5139999999999</v>
      </c>
      <c r="W38" s="259" t="s">
        <v>46</v>
      </c>
      <c r="X38" s="73">
        <v>2.4860000000000002</v>
      </c>
      <c r="Y38" s="246" t="s">
        <v>96</v>
      </c>
      <c r="Z38" s="73">
        <v>2.9249999999999998</v>
      </c>
      <c r="AA38" s="259" t="s">
        <v>46</v>
      </c>
      <c r="AB38" s="73">
        <v>5.7080000000000002</v>
      </c>
      <c r="AC38" s="246" t="s">
        <v>96</v>
      </c>
      <c r="AD38" s="73" t="s">
        <v>422</v>
      </c>
      <c r="AE38" s="259" t="s">
        <v>46</v>
      </c>
      <c r="AF38" s="73" t="s">
        <v>422</v>
      </c>
      <c r="AG38" s="246" t="s">
        <v>96</v>
      </c>
      <c r="AH38" s="73">
        <v>1.5189999999999999</v>
      </c>
      <c r="AI38" s="259" t="s">
        <v>46</v>
      </c>
      <c r="AJ38" s="73">
        <v>2.0350000000000001</v>
      </c>
      <c r="AK38" s="71" t="s">
        <v>96</v>
      </c>
      <c r="AL38" s="73">
        <v>1888.636</v>
      </c>
      <c r="AM38" s="259" t="s">
        <v>46</v>
      </c>
      <c r="AN38" s="71">
        <v>17.402000000000001</v>
      </c>
    </row>
    <row r="39" spans="1:40" x14ac:dyDescent="0.2">
      <c r="A39" s="199"/>
      <c r="B39" s="70" t="s">
        <v>15</v>
      </c>
      <c r="C39" s="199"/>
      <c r="D39" s="199"/>
      <c r="E39" s="199"/>
      <c r="F39" s="247">
        <v>39.874000000000002</v>
      </c>
      <c r="G39" s="259" t="s">
        <v>46</v>
      </c>
      <c r="H39" s="73">
        <v>28.771000000000001</v>
      </c>
      <c r="I39" s="246" t="s">
        <v>96</v>
      </c>
      <c r="J39" s="73">
        <v>2143.4180000000001</v>
      </c>
      <c r="K39" s="259" t="s">
        <v>46</v>
      </c>
      <c r="L39" s="73">
        <v>2640.9560000000001</v>
      </c>
      <c r="M39" s="246" t="s">
        <v>96</v>
      </c>
      <c r="N39" s="73">
        <v>55.241</v>
      </c>
      <c r="O39" s="259" t="s">
        <v>46</v>
      </c>
      <c r="P39" s="73">
        <v>22.233000000000001</v>
      </c>
      <c r="Q39" s="246" t="s">
        <v>96</v>
      </c>
      <c r="R39" s="73">
        <v>100.447</v>
      </c>
      <c r="S39" s="259" t="s">
        <v>46</v>
      </c>
      <c r="T39" s="73">
        <v>48.912999999999997</v>
      </c>
      <c r="U39" s="71" t="s">
        <v>96</v>
      </c>
      <c r="V39" s="73">
        <v>562.899</v>
      </c>
      <c r="W39" s="259" t="s">
        <v>46</v>
      </c>
      <c r="X39" s="73">
        <v>132.83000000000001</v>
      </c>
      <c r="Y39" s="246" t="s">
        <v>96</v>
      </c>
      <c r="Z39" s="73">
        <v>19.818999999999999</v>
      </c>
      <c r="AA39" s="259" t="s">
        <v>46</v>
      </c>
      <c r="AB39" s="73">
        <v>10.756</v>
      </c>
      <c r="AC39" s="246" t="s">
        <v>96</v>
      </c>
      <c r="AD39" s="73">
        <v>15.513999999999999</v>
      </c>
      <c r="AE39" s="259" t="s">
        <v>46</v>
      </c>
      <c r="AF39" s="73">
        <v>16.308</v>
      </c>
      <c r="AG39" s="246" t="s">
        <v>96</v>
      </c>
      <c r="AH39" s="73">
        <v>185.953</v>
      </c>
      <c r="AI39" s="259" t="s">
        <v>46</v>
      </c>
      <c r="AJ39" s="73">
        <v>2.9089999999999998</v>
      </c>
      <c r="AK39" s="71" t="s">
        <v>96</v>
      </c>
      <c r="AL39" s="73">
        <v>3123.165</v>
      </c>
      <c r="AM39" s="259" t="s">
        <v>46</v>
      </c>
      <c r="AN39" s="71">
        <v>2644.9989999999998</v>
      </c>
    </row>
    <row r="40" spans="1:40" x14ac:dyDescent="0.2">
      <c r="A40" s="199"/>
      <c r="B40" s="70" t="s">
        <v>19</v>
      </c>
      <c r="C40" s="199"/>
      <c r="D40" s="199"/>
      <c r="E40" s="199"/>
      <c r="F40" s="247" t="s">
        <v>422</v>
      </c>
      <c r="G40" s="259" t="s">
        <v>46</v>
      </c>
      <c r="H40" s="73" t="s">
        <v>422</v>
      </c>
      <c r="I40" s="246" t="s">
        <v>96</v>
      </c>
      <c r="J40" s="73" t="s">
        <v>422</v>
      </c>
      <c r="K40" s="259" t="s">
        <v>46</v>
      </c>
      <c r="L40" s="73" t="s">
        <v>422</v>
      </c>
      <c r="M40" s="246" t="s">
        <v>96</v>
      </c>
      <c r="N40" s="73" t="s">
        <v>422</v>
      </c>
      <c r="O40" s="259" t="s">
        <v>46</v>
      </c>
      <c r="P40" s="73" t="s">
        <v>422</v>
      </c>
      <c r="Q40" s="246" t="s">
        <v>96</v>
      </c>
      <c r="R40" s="73" t="s">
        <v>422</v>
      </c>
      <c r="S40" s="259" t="s">
        <v>46</v>
      </c>
      <c r="T40" s="73" t="s">
        <v>422</v>
      </c>
      <c r="U40" s="71" t="s">
        <v>96</v>
      </c>
      <c r="V40" s="73" t="s">
        <v>422</v>
      </c>
      <c r="W40" s="259" t="s">
        <v>46</v>
      </c>
      <c r="X40" s="73" t="s">
        <v>422</v>
      </c>
      <c r="Y40" s="246" t="s">
        <v>96</v>
      </c>
      <c r="Z40" s="73" t="s">
        <v>422</v>
      </c>
      <c r="AA40" s="259" t="s">
        <v>46</v>
      </c>
      <c r="AB40" s="73" t="s">
        <v>422</v>
      </c>
      <c r="AC40" s="246" t="s">
        <v>96</v>
      </c>
      <c r="AD40" s="73" t="s">
        <v>422</v>
      </c>
      <c r="AE40" s="259" t="s">
        <v>46</v>
      </c>
      <c r="AF40" s="73" t="s">
        <v>422</v>
      </c>
      <c r="AG40" s="246" t="s">
        <v>96</v>
      </c>
      <c r="AH40" s="73" t="s">
        <v>422</v>
      </c>
      <c r="AI40" s="259" t="s">
        <v>46</v>
      </c>
      <c r="AJ40" s="73" t="s">
        <v>422</v>
      </c>
      <c r="AK40" s="71" t="s">
        <v>96</v>
      </c>
      <c r="AL40" s="73" t="s">
        <v>422</v>
      </c>
      <c r="AM40" s="259" t="s">
        <v>46</v>
      </c>
      <c r="AN40" s="71" t="s">
        <v>422</v>
      </c>
    </row>
    <row r="41" spans="1:40" ht="6.75" customHeight="1" thickBot="1" x14ac:dyDescent="0.25">
      <c r="A41" s="200"/>
      <c r="B41" s="200"/>
      <c r="C41" s="200"/>
      <c r="D41" s="200"/>
      <c r="E41" s="200"/>
      <c r="F41" s="81"/>
      <c r="G41" s="296"/>
      <c r="H41" s="81"/>
      <c r="I41" s="239"/>
      <c r="J41" s="81"/>
      <c r="K41" s="296"/>
      <c r="L41" s="81"/>
      <c r="M41" s="239"/>
      <c r="N41" s="81"/>
      <c r="O41" s="296"/>
      <c r="P41" s="81"/>
      <c r="Q41" s="239"/>
      <c r="R41" s="81"/>
      <c r="S41" s="296"/>
      <c r="T41" s="81"/>
      <c r="U41" s="83"/>
      <c r="V41" s="81"/>
      <c r="W41" s="296"/>
      <c r="X41" s="81"/>
      <c r="Y41" s="239"/>
      <c r="Z41" s="81"/>
      <c r="AA41" s="296"/>
      <c r="AB41" s="81"/>
      <c r="AC41" s="239"/>
      <c r="AD41" s="81"/>
      <c r="AE41" s="296"/>
      <c r="AF41" s="81"/>
      <c r="AG41" s="239"/>
      <c r="AH41" s="81"/>
      <c r="AI41" s="296"/>
      <c r="AJ41" s="81"/>
      <c r="AK41" s="83"/>
      <c r="AL41" s="81"/>
      <c r="AM41" s="296"/>
      <c r="AN41" s="81"/>
    </row>
    <row r="42" spans="1:40" x14ac:dyDescent="0.2">
      <c r="A42" s="72" t="s">
        <v>408</v>
      </c>
      <c r="F42" s="57"/>
      <c r="K42" s="58"/>
      <c r="O42" s="58"/>
      <c r="S42" s="58"/>
      <c r="W42" s="58"/>
      <c r="AA42" s="58"/>
      <c r="AE42" s="58"/>
      <c r="AI42" s="58"/>
      <c r="AM42" s="58"/>
      <c r="AN42" s="57"/>
    </row>
    <row r="43" spans="1:40" x14ac:dyDescent="0.2">
      <c r="A43" s="72" t="s">
        <v>409</v>
      </c>
      <c r="F43" s="57"/>
      <c r="K43" s="58"/>
      <c r="O43" s="58"/>
      <c r="R43" s="72" t="s">
        <v>413</v>
      </c>
      <c r="S43" s="58"/>
      <c r="W43" s="58"/>
      <c r="AA43" s="58"/>
      <c r="AE43" s="58"/>
      <c r="AI43" s="58"/>
      <c r="AM43" s="58"/>
      <c r="AN43" s="57"/>
    </row>
    <row r="44" spans="1:40" x14ac:dyDescent="0.2">
      <c r="A44" s="72" t="s">
        <v>410</v>
      </c>
      <c r="F44" s="57"/>
      <c r="K44" s="58"/>
      <c r="O44" s="58"/>
      <c r="R44" s="72" t="s">
        <v>414</v>
      </c>
      <c r="S44" s="58"/>
      <c r="W44" s="58"/>
      <c r="AA44" s="58"/>
      <c r="AE44" s="58"/>
      <c r="AI44" s="58"/>
      <c r="AM44" s="58"/>
      <c r="AN44" s="57"/>
    </row>
    <row r="45" spans="1:40" x14ac:dyDescent="0.2">
      <c r="A45" s="72" t="s">
        <v>411</v>
      </c>
      <c r="F45" s="57"/>
      <c r="K45" s="58"/>
      <c r="O45" s="58"/>
      <c r="R45" s="72" t="s">
        <v>415</v>
      </c>
      <c r="S45" s="58"/>
      <c r="W45" s="58"/>
      <c r="AA45" s="58"/>
      <c r="AE45" s="58"/>
      <c r="AI45" s="58"/>
      <c r="AM45" s="58"/>
      <c r="AN45" s="57"/>
    </row>
    <row r="46" spans="1:40" x14ac:dyDescent="0.2">
      <c r="A46" s="72" t="s">
        <v>412</v>
      </c>
      <c r="F46" s="57"/>
      <c r="K46" s="58"/>
      <c r="O46" s="58"/>
      <c r="R46" s="72" t="s">
        <v>416</v>
      </c>
      <c r="S46" s="58"/>
      <c r="W46" s="58"/>
      <c r="AA46" s="58"/>
      <c r="AE46" s="58"/>
      <c r="AI46" s="58"/>
      <c r="AM46" s="58"/>
      <c r="AN46" s="57"/>
    </row>
  </sheetData>
  <sheetProtection formatCells="0" formatColumns="0" formatRows="0"/>
  <mergeCells count="28">
    <mergeCell ref="A35:B35"/>
    <mergeCell ref="AH4:AJ4"/>
    <mergeCell ref="A9:B9"/>
    <mergeCell ref="A11:B11"/>
    <mergeCell ref="A13:B13"/>
    <mergeCell ref="A5:B5"/>
    <mergeCell ref="AA5:AB5"/>
    <mergeCell ref="AE5:AF5"/>
    <mergeCell ref="AI5:AJ5"/>
    <mergeCell ref="AM5:AN5"/>
    <mergeCell ref="A27:B27"/>
    <mergeCell ref="G5:H5"/>
    <mergeCell ref="K5:L5"/>
    <mergeCell ref="O5:P5"/>
    <mergeCell ref="S5:T5"/>
    <mergeCell ref="W5:X5"/>
    <mergeCell ref="A14:B14"/>
    <mergeCell ref="A3:B3"/>
    <mergeCell ref="F3:AN3"/>
    <mergeCell ref="A4:B4"/>
    <mergeCell ref="F4:H4"/>
    <mergeCell ref="J4:L4"/>
    <mergeCell ref="N4:P4"/>
    <mergeCell ref="R4:T4"/>
    <mergeCell ref="V4:X4"/>
    <mergeCell ref="Z4:AB4"/>
    <mergeCell ref="AD4:AF4"/>
    <mergeCell ref="AL4:AN4"/>
  </mergeCells>
  <hyperlinks>
    <hyperlink ref="AK1" location="'Tabellförteckning_List of table'!G1" display="Till innehållsförteckning"/>
  </hyperlinks>
  <pageMargins left="0.75" right="0.61" top="0.67" bottom="0.59" header="0.5" footer="0.5"/>
  <pageSetup paperSize="9" scale="90" orientation="landscape" r:id="rId1"/>
  <headerFooter alignWithMargins="0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N46"/>
  <sheetViews>
    <sheetView zoomScaleNormal="100" workbookViewId="0">
      <selection activeCell="T59" sqref="T59"/>
    </sheetView>
  </sheetViews>
  <sheetFormatPr defaultRowHeight="12.75" x14ac:dyDescent="0.2"/>
  <cols>
    <col min="1" max="1" width="1.42578125" style="57" customWidth="1"/>
    <col min="2" max="2" width="23.28515625" style="57" customWidth="1"/>
    <col min="3" max="5" width="11.5703125" style="57" hidden="1" customWidth="1"/>
    <col min="6" max="6" width="6.5703125" style="57" bestFit="1" customWidth="1"/>
    <col min="7" max="7" width="1.85546875" style="262" bestFit="1" customWidth="1"/>
    <col min="8" max="8" width="5.7109375" style="57" bestFit="1" customWidth="1"/>
    <col min="9" max="9" width="1" style="57" customWidth="1"/>
    <col min="10" max="10" width="6.5703125" style="57" bestFit="1" customWidth="1"/>
    <col min="11" max="11" width="1.85546875" style="262" bestFit="1" customWidth="1"/>
    <col min="12" max="12" width="6.5703125" style="57" bestFit="1" customWidth="1"/>
    <col min="13" max="13" width="1.5703125" style="57" bestFit="1" customWidth="1"/>
    <col min="14" max="14" width="5.7109375" style="57" bestFit="1" customWidth="1"/>
    <col min="15" max="15" width="1.85546875" style="262" bestFit="1" customWidth="1"/>
    <col min="16" max="16" width="5.7109375" style="57" bestFit="1" customWidth="1"/>
    <col min="17" max="17" width="1.5703125" style="57" bestFit="1" customWidth="1"/>
    <col min="18" max="18" width="5.7109375" style="57" bestFit="1" customWidth="1"/>
    <col min="19" max="19" width="1.85546875" style="262" bestFit="1" customWidth="1"/>
    <col min="20" max="20" width="5.7109375" style="57" bestFit="1" customWidth="1"/>
    <col min="21" max="21" width="1" style="57" bestFit="1" customWidth="1"/>
    <col min="22" max="22" width="6.5703125" style="57" bestFit="1" customWidth="1"/>
    <col min="23" max="23" width="1.85546875" style="262" bestFit="1" customWidth="1"/>
    <col min="24" max="24" width="5.7109375" style="57" bestFit="1" customWidth="1"/>
    <col min="25" max="25" width="1.5703125" style="57" bestFit="1" customWidth="1"/>
    <col min="26" max="26" width="5.7109375" style="57" bestFit="1" customWidth="1"/>
    <col min="27" max="27" width="1.85546875" style="262" bestFit="1" customWidth="1"/>
    <col min="28" max="28" width="4.85546875" style="57" bestFit="1" customWidth="1"/>
    <col min="29" max="29" width="1.5703125" style="57" bestFit="1" customWidth="1"/>
    <col min="30" max="30" width="5.7109375" style="57" bestFit="1" customWidth="1"/>
    <col min="31" max="31" width="1.85546875" style="262" bestFit="1" customWidth="1"/>
    <col min="32" max="32" width="4.85546875" style="57" bestFit="1" customWidth="1"/>
    <col min="33" max="33" width="1.5703125" style="57" bestFit="1" customWidth="1"/>
    <col min="34" max="34" width="5.7109375" style="57" bestFit="1" customWidth="1"/>
    <col min="35" max="35" width="1.85546875" style="262" bestFit="1" customWidth="1"/>
    <col min="36" max="36" width="5.7109375" style="57" bestFit="1" customWidth="1"/>
    <col min="37" max="37" width="1" style="57" customWidth="1"/>
    <col min="38" max="38" width="6.5703125" style="57" bestFit="1" customWidth="1"/>
    <col min="39" max="39" width="1.85546875" style="262" bestFit="1" customWidth="1"/>
    <col min="40" max="40" width="6.5703125" style="57" bestFit="1" customWidth="1"/>
    <col min="41" max="251" width="9.140625" style="57"/>
    <col min="252" max="252" width="1.42578125" style="57" customWidth="1"/>
    <col min="253" max="253" width="11.5703125" style="57" customWidth="1"/>
    <col min="254" max="256" width="0" style="57" hidden="1" customWidth="1"/>
    <col min="257" max="257" width="4.7109375" style="57" customWidth="1"/>
    <col min="258" max="258" width="2.5703125" style="57" customWidth="1"/>
    <col min="259" max="259" width="4.7109375" style="57" customWidth="1"/>
    <col min="260" max="260" width="1" style="57" customWidth="1"/>
    <col min="261" max="261" width="4.7109375" style="57" customWidth="1"/>
    <col min="262" max="262" width="2.5703125" style="57" customWidth="1"/>
    <col min="263" max="263" width="4.7109375" style="57" customWidth="1"/>
    <col min="264" max="264" width="1" style="57" customWidth="1"/>
    <col min="265" max="265" width="4.7109375" style="57" customWidth="1"/>
    <col min="266" max="266" width="2.5703125" style="57" customWidth="1"/>
    <col min="267" max="267" width="4.7109375" style="57" customWidth="1"/>
    <col min="268" max="268" width="1" style="57" customWidth="1"/>
    <col min="269" max="269" width="4.7109375" style="57" customWidth="1"/>
    <col min="270" max="270" width="2.5703125" style="57" customWidth="1"/>
    <col min="271" max="271" width="4.7109375" style="57" customWidth="1"/>
    <col min="272" max="272" width="1.140625" style="57" customWidth="1"/>
    <col min="273" max="273" width="4.7109375" style="57" customWidth="1"/>
    <col min="274" max="274" width="2.5703125" style="57" customWidth="1"/>
    <col min="275" max="275" width="4.7109375" style="57" customWidth="1"/>
    <col min="276" max="276" width="1.140625" style="57" customWidth="1"/>
    <col min="277" max="277" width="4.7109375" style="57" customWidth="1"/>
    <col min="278" max="278" width="2.5703125" style="57" customWidth="1"/>
    <col min="279" max="279" width="4.7109375" style="57" customWidth="1"/>
    <col min="280" max="280" width="1" style="57" customWidth="1"/>
    <col min="281" max="281" width="4.7109375" style="57" customWidth="1"/>
    <col min="282" max="282" width="2.5703125" style="57" customWidth="1"/>
    <col min="283" max="283" width="4.7109375" style="57" customWidth="1"/>
    <col min="284" max="284" width="1" style="57" customWidth="1"/>
    <col min="285" max="285" width="4.7109375" style="57" customWidth="1"/>
    <col min="286" max="286" width="2.5703125" style="57" customWidth="1"/>
    <col min="287" max="287" width="4.7109375" style="57" customWidth="1"/>
    <col min="288" max="288" width="1" style="57" customWidth="1"/>
    <col min="289" max="289" width="4.5703125" style="57" customWidth="1"/>
    <col min="290" max="290" width="2.5703125" style="57" customWidth="1"/>
    <col min="291" max="291" width="4.85546875" style="57" customWidth="1"/>
    <col min="292" max="507" width="9.140625" style="57"/>
    <col min="508" max="508" width="1.42578125" style="57" customWidth="1"/>
    <col min="509" max="509" width="11.5703125" style="57" customWidth="1"/>
    <col min="510" max="512" width="0" style="57" hidden="1" customWidth="1"/>
    <col min="513" max="513" width="4.7109375" style="57" customWidth="1"/>
    <col min="514" max="514" width="2.5703125" style="57" customWidth="1"/>
    <col min="515" max="515" width="4.7109375" style="57" customWidth="1"/>
    <col min="516" max="516" width="1" style="57" customWidth="1"/>
    <col min="517" max="517" width="4.7109375" style="57" customWidth="1"/>
    <col min="518" max="518" width="2.5703125" style="57" customWidth="1"/>
    <col min="519" max="519" width="4.7109375" style="57" customWidth="1"/>
    <col min="520" max="520" width="1" style="57" customWidth="1"/>
    <col min="521" max="521" width="4.7109375" style="57" customWidth="1"/>
    <col min="522" max="522" width="2.5703125" style="57" customWidth="1"/>
    <col min="523" max="523" width="4.7109375" style="57" customWidth="1"/>
    <col min="524" max="524" width="1" style="57" customWidth="1"/>
    <col min="525" max="525" width="4.7109375" style="57" customWidth="1"/>
    <col min="526" max="526" width="2.5703125" style="57" customWidth="1"/>
    <col min="527" max="527" width="4.7109375" style="57" customWidth="1"/>
    <col min="528" max="528" width="1.140625" style="57" customWidth="1"/>
    <col min="529" max="529" width="4.7109375" style="57" customWidth="1"/>
    <col min="530" max="530" width="2.5703125" style="57" customWidth="1"/>
    <col min="531" max="531" width="4.7109375" style="57" customWidth="1"/>
    <col min="532" max="532" width="1.140625" style="57" customWidth="1"/>
    <col min="533" max="533" width="4.7109375" style="57" customWidth="1"/>
    <col min="534" max="534" width="2.5703125" style="57" customWidth="1"/>
    <col min="535" max="535" width="4.7109375" style="57" customWidth="1"/>
    <col min="536" max="536" width="1" style="57" customWidth="1"/>
    <col min="537" max="537" width="4.7109375" style="57" customWidth="1"/>
    <col min="538" max="538" width="2.5703125" style="57" customWidth="1"/>
    <col min="539" max="539" width="4.7109375" style="57" customWidth="1"/>
    <col min="540" max="540" width="1" style="57" customWidth="1"/>
    <col min="541" max="541" width="4.7109375" style="57" customWidth="1"/>
    <col min="542" max="542" width="2.5703125" style="57" customWidth="1"/>
    <col min="543" max="543" width="4.7109375" style="57" customWidth="1"/>
    <col min="544" max="544" width="1" style="57" customWidth="1"/>
    <col min="545" max="545" width="4.5703125" style="57" customWidth="1"/>
    <col min="546" max="546" width="2.5703125" style="57" customWidth="1"/>
    <col min="547" max="547" width="4.85546875" style="57" customWidth="1"/>
    <col min="548" max="763" width="9.140625" style="57"/>
    <col min="764" max="764" width="1.42578125" style="57" customWidth="1"/>
    <col min="765" max="765" width="11.5703125" style="57" customWidth="1"/>
    <col min="766" max="768" width="0" style="57" hidden="1" customWidth="1"/>
    <col min="769" max="769" width="4.7109375" style="57" customWidth="1"/>
    <col min="770" max="770" width="2.5703125" style="57" customWidth="1"/>
    <col min="771" max="771" width="4.7109375" style="57" customWidth="1"/>
    <col min="772" max="772" width="1" style="57" customWidth="1"/>
    <col min="773" max="773" width="4.7109375" style="57" customWidth="1"/>
    <col min="774" max="774" width="2.5703125" style="57" customWidth="1"/>
    <col min="775" max="775" width="4.7109375" style="57" customWidth="1"/>
    <col min="776" max="776" width="1" style="57" customWidth="1"/>
    <col min="777" max="777" width="4.7109375" style="57" customWidth="1"/>
    <col min="778" max="778" width="2.5703125" style="57" customWidth="1"/>
    <col min="779" max="779" width="4.7109375" style="57" customWidth="1"/>
    <col min="780" max="780" width="1" style="57" customWidth="1"/>
    <col min="781" max="781" width="4.7109375" style="57" customWidth="1"/>
    <col min="782" max="782" width="2.5703125" style="57" customWidth="1"/>
    <col min="783" max="783" width="4.7109375" style="57" customWidth="1"/>
    <col min="784" max="784" width="1.140625" style="57" customWidth="1"/>
    <col min="785" max="785" width="4.7109375" style="57" customWidth="1"/>
    <col min="786" max="786" width="2.5703125" style="57" customWidth="1"/>
    <col min="787" max="787" width="4.7109375" style="57" customWidth="1"/>
    <col min="788" max="788" width="1.140625" style="57" customWidth="1"/>
    <col min="789" max="789" width="4.7109375" style="57" customWidth="1"/>
    <col min="790" max="790" width="2.5703125" style="57" customWidth="1"/>
    <col min="791" max="791" width="4.7109375" style="57" customWidth="1"/>
    <col min="792" max="792" width="1" style="57" customWidth="1"/>
    <col min="793" max="793" width="4.7109375" style="57" customWidth="1"/>
    <col min="794" max="794" width="2.5703125" style="57" customWidth="1"/>
    <col min="795" max="795" width="4.7109375" style="57" customWidth="1"/>
    <col min="796" max="796" width="1" style="57" customWidth="1"/>
    <col min="797" max="797" width="4.7109375" style="57" customWidth="1"/>
    <col min="798" max="798" width="2.5703125" style="57" customWidth="1"/>
    <col min="799" max="799" width="4.7109375" style="57" customWidth="1"/>
    <col min="800" max="800" width="1" style="57" customWidth="1"/>
    <col min="801" max="801" width="4.5703125" style="57" customWidth="1"/>
    <col min="802" max="802" width="2.5703125" style="57" customWidth="1"/>
    <col min="803" max="803" width="4.85546875" style="57" customWidth="1"/>
    <col min="804" max="1019" width="9.140625" style="57"/>
    <col min="1020" max="1020" width="1.42578125" style="57" customWidth="1"/>
    <col min="1021" max="1021" width="11.5703125" style="57" customWidth="1"/>
    <col min="1022" max="1024" width="0" style="57" hidden="1" customWidth="1"/>
    <col min="1025" max="1025" width="4.7109375" style="57" customWidth="1"/>
    <col min="1026" max="1026" width="2.5703125" style="57" customWidth="1"/>
    <col min="1027" max="1027" width="4.7109375" style="57" customWidth="1"/>
    <col min="1028" max="1028" width="1" style="57" customWidth="1"/>
    <col min="1029" max="1029" width="4.7109375" style="57" customWidth="1"/>
    <col min="1030" max="1030" width="2.5703125" style="57" customWidth="1"/>
    <col min="1031" max="1031" width="4.7109375" style="57" customWidth="1"/>
    <col min="1032" max="1032" width="1" style="57" customWidth="1"/>
    <col min="1033" max="1033" width="4.7109375" style="57" customWidth="1"/>
    <col min="1034" max="1034" width="2.5703125" style="57" customWidth="1"/>
    <col min="1035" max="1035" width="4.7109375" style="57" customWidth="1"/>
    <col min="1036" max="1036" width="1" style="57" customWidth="1"/>
    <col min="1037" max="1037" width="4.7109375" style="57" customWidth="1"/>
    <col min="1038" max="1038" width="2.5703125" style="57" customWidth="1"/>
    <col min="1039" max="1039" width="4.7109375" style="57" customWidth="1"/>
    <col min="1040" max="1040" width="1.140625" style="57" customWidth="1"/>
    <col min="1041" max="1041" width="4.7109375" style="57" customWidth="1"/>
    <col min="1042" max="1042" width="2.5703125" style="57" customWidth="1"/>
    <col min="1043" max="1043" width="4.7109375" style="57" customWidth="1"/>
    <col min="1044" max="1044" width="1.140625" style="57" customWidth="1"/>
    <col min="1045" max="1045" width="4.7109375" style="57" customWidth="1"/>
    <col min="1046" max="1046" width="2.5703125" style="57" customWidth="1"/>
    <col min="1047" max="1047" width="4.7109375" style="57" customWidth="1"/>
    <col min="1048" max="1048" width="1" style="57" customWidth="1"/>
    <col min="1049" max="1049" width="4.7109375" style="57" customWidth="1"/>
    <col min="1050" max="1050" width="2.5703125" style="57" customWidth="1"/>
    <col min="1051" max="1051" width="4.7109375" style="57" customWidth="1"/>
    <col min="1052" max="1052" width="1" style="57" customWidth="1"/>
    <col min="1053" max="1053" width="4.7109375" style="57" customWidth="1"/>
    <col min="1054" max="1054" width="2.5703125" style="57" customWidth="1"/>
    <col min="1055" max="1055" width="4.7109375" style="57" customWidth="1"/>
    <col min="1056" max="1056" width="1" style="57" customWidth="1"/>
    <col min="1057" max="1057" width="4.5703125" style="57" customWidth="1"/>
    <col min="1058" max="1058" width="2.5703125" style="57" customWidth="1"/>
    <col min="1059" max="1059" width="4.85546875" style="57" customWidth="1"/>
    <col min="1060" max="1275" width="9.140625" style="57"/>
    <col min="1276" max="1276" width="1.42578125" style="57" customWidth="1"/>
    <col min="1277" max="1277" width="11.5703125" style="57" customWidth="1"/>
    <col min="1278" max="1280" width="0" style="57" hidden="1" customWidth="1"/>
    <col min="1281" max="1281" width="4.7109375" style="57" customWidth="1"/>
    <col min="1282" max="1282" width="2.5703125" style="57" customWidth="1"/>
    <col min="1283" max="1283" width="4.7109375" style="57" customWidth="1"/>
    <col min="1284" max="1284" width="1" style="57" customWidth="1"/>
    <col min="1285" max="1285" width="4.7109375" style="57" customWidth="1"/>
    <col min="1286" max="1286" width="2.5703125" style="57" customWidth="1"/>
    <col min="1287" max="1287" width="4.7109375" style="57" customWidth="1"/>
    <col min="1288" max="1288" width="1" style="57" customWidth="1"/>
    <col min="1289" max="1289" width="4.7109375" style="57" customWidth="1"/>
    <col min="1290" max="1290" width="2.5703125" style="57" customWidth="1"/>
    <col min="1291" max="1291" width="4.7109375" style="57" customWidth="1"/>
    <col min="1292" max="1292" width="1" style="57" customWidth="1"/>
    <col min="1293" max="1293" width="4.7109375" style="57" customWidth="1"/>
    <col min="1294" max="1294" width="2.5703125" style="57" customWidth="1"/>
    <col min="1295" max="1295" width="4.7109375" style="57" customWidth="1"/>
    <col min="1296" max="1296" width="1.140625" style="57" customWidth="1"/>
    <col min="1297" max="1297" width="4.7109375" style="57" customWidth="1"/>
    <col min="1298" max="1298" width="2.5703125" style="57" customWidth="1"/>
    <col min="1299" max="1299" width="4.7109375" style="57" customWidth="1"/>
    <col min="1300" max="1300" width="1.140625" style="57" customWidth="1"/>
    <col min="1301" max="1301" width="4.7109375" style="57" customWidth="1"/>
    <col min="1302" max="1302" width="2.5703125" style="57" customWidth="1"/>
    <col min="1303" max="1303" width="4.7109375" style="57" customWidth="1"/>
    <col min="1304" max="1304" width="1" style="57" customWidth="1"/>
    <col min="1305" max="1305" width="4.7109375" style="57" customWidth="1"/>
    <col min="1306" max="1306" width="2.5703125" style="57" customWidth="1"/>
    <col min="1307" max="1307" width="4.7109375" style="57" customWidth="1"/>
    <col min="1308" max="1308" width="1" style="57" customWidth="1"/>
    <col min="1309" max="1309" width="4.7109375" style="57" customWidth="1"/>
    <col min="1310" max="1310" width="2.5703125" style="57" customWidth="1"/>
    <col min="1311" max="1311" width="4.7109375" style="57" customWidth="1"/>
    <col min="1312" max="1312" width="1" style="57" customWidth="1"/>
    <col min="1313" max="1313" width="4.5703125" style="57" customWidth="1"/>
    <col min="1314" max="1314" width="2.5703125" style="57" customWidth="1"/>
    <col min="1315" max="1315" width="4.85546875" style="57" customWidth="1"/>
    <col min="1316" max="1531" width="9.140625" style="57"/>
    <col min="1532" max="1532" width="1.42578125" style="57" customWidth="1"/>
    <col min="1533" max="1533" width="11.5703125" style="57" customWidth="1"/>
    <col min="1534" max="1536" width="0" style="57" hidden="1" customWidth="1"/>
    <col min="1537" max="1537" width="4.7109375" style="57" customWidth="1"/>
    <col min="1538" max="1538" width="2.5703125" style="57" customWidth="1"/>
    <col min="1539" max="1539" width="4.7109375" style="57" customWidth="1"/>
    <col min="1540" max="1540" width="1" style="57" customWidth="1"/>
    <col min="1541" max="1541" width="4.7109375" style="57" customWidth="1"/>
    <col min="1542" max="1542" width="2.5703125" style="57" customWidth="1"/>
    <col min="1543" max="1543" width="4.7109375" style="57" customWidth="1"/>
    <col min="1544" max="1544" width="1" style="57" customWidth="1"/>
    <col min="1545" max="1545" width="4.7109375" style="57" customWidth="1"/>
    <col min="1546" max="1546" width="2.5703125" style="57" customWidth="1"/>
    <col min="1547" max="1547" width="4.7109375" style="57" customWidth="1"/>
    <col min="1548" max="1548" width="1" style="57" customWidth="1"/>
    <col min="1549" max="1549" width="4.7109375" style="57" customWidth="1"/>
    <col min="1550" max="1550" width="2.5703125" style="57" customWidth="1"/>
    <col min="1551" max="1551" width="4.7109375" style="57" customWidth="1"/>
    <col min="1552" max="1552" width="1.140625" style="57" customWidth="1"/>
    <col min="1553" max="1553" width="4.7109375" style="57" customWidth="1"/>
    <col min="1554" max="1554" width="2.5703125" style="57" customWidth="1"/>
    <col min="1555" max="1555" width="4.7109375" style="57" customWidth="1"/>
    <col min="1556" max="1556" width="1.140625" style="57" customWidth="1"/>
    <col min="1557" max="1557" width="4.7109375" style="57" customWidth="1"/>
    <col min="1558" max="1558" width="2.5703125" style="57" customWidth="1"/>
    <col min="1559" max="1559" width="4.7109375" style="57" customWidth="1"/>
    <col min="1560" max="1560" width="1" style="57" customWidth="1"/>
    <col min="1561" max="1561" width="4.7109375" style="57" customWidth="1"/>
    <col min="1562" max="1562" width="2.5703125" style="57" customWidth="1"/>
    <col min="1563" max="1563" width="4.7109375" style="57" customWidth="1"/>
    <col min="1564" max="1564" width="1" style="57" customWidth="1"/>
    <col min="1565" max="1565" width="4.7109375" style="57" customWidth="1"/>
    <col min="1566" max="1566" width="2.5703125" style="57" customWidth="1"/>
    <col min="1567" max="1567" width="4.7109375" style="57" customWidth="1"/>
    <col min="1568" max="1568" width="1" style="57" customWidth="1"/>
    <col min="1569" max="1569" width="4.5703125" style="57" customWidth="1"/>
    <col min="1570" max="1570" width="2.5703125" style="57" customWidth="1"/>
    <col min="1571" max="1571" width="4.85546875" style="57" customWidth="1"/>
    <col min="1572" max="1787" width="9.140625" style="57"/>
    <col min="1788" max="1788" width="1.42578125" style="57" customWidth="1"/>
    <col min="1789" max="1789" width="11.5703125" style="57" customWidth="1"/>
    <col min="1790" max="1792" width="0" style="57" hidden="1" customWidth="1"/>
    <col min="1793" max="1793" width="4.7109375" style="57" customWidth="1"/>
    <col min="1794" max="1794" width="2.5703125" style="57" customWidth="1"/>
    <col min="1795" max="1795" width="4.7109375" style="57" customWidth="1"/>
    <col min="1796" max="1796" width="1" style="57" customWidth="1"/>
    <col min="1797" max="1797" width="4.7109375" style="57" customWidth="1"/>
    <col min="1798" max="1798" width="2.5703125" style="57" customWidth="1"/>
    <col min="1799" max="1799" width="4.7109375" style="57" customWidth="1"/>
    <col min="1800" max="1800" width="1" style="57" customWidth="1"/>
    <col min="1801" max="1801" width="4.7109375" style="57" customWidth="1"/>
    <col min="1802" max="1802" width="2.5703125" style="57" customWidth="1"/>
    <col min="1803" max="1803" width="4.7109375" style="57" customWidth="1"/>
    <col min="1804" max="1804" width="1" style="57" customWidth="1"/>
    <col min="1805" max="1805" width="4.7109375" style="57" customWidth="1"/>
    <col min="1806" max="1806" width="2.5703125" style="57" customWidth="1"/>
    <col min="1807" max="1807" width="4.7109375" style="57" customWidth="1"/>
    <col min="1808" max="1808" width="1.140625" style="57" customWidth="1"/>
    <col min="1809" max="1809" width="4.7109375" style="57" customWidth="1"/>
    <col min="1810" max="1810" width="2.5703125" style="57" customWidth="1"/>
    <col min="1811" max="1811" width="4.7109375" style="57" customWidth="1"/>
    <col min="1812" max="1812" width="1.140625" style="57" customWidth="1"/>
    <col min="1813" max="1813" width="4.7109375" style="57" customWidth="1"/>
    <col min="1814" max="1814" width="2.5703125" style="57" customWidth="1"/>
    <col min="1815" max="1815" width="4.7109375" style="57" customWidth="1"/>
    <col min="1816" max="1816" width="1" style="57" customWidth="1"/>
    <col min="1817" max="1817" width="4.7109375" style="57" customWidth="1"/>
    <col min="1818" max="1818" width="2.5703125" style="57" customWidth="1"/>
    <col min="1819" max="1819" width="4.7109375" style="57" customWidth="1"/>
    <col min="1820" max="1820" width="1" style="57" customWidth="1"/>
    <col min="1821" max="1821" width="4.7109375" style="57" customWidth="1"/>
    <col min="1822" max="1822" width="2.5703125" style="57" customWidth="1"/>
    <col min="1823" max="1823" width="4.7109375" style="57" customWidth="1"/>
    <col min="1824" max="1824" width="1" style="57" customWidth="1"/>
    <col min="1825" max="1825" width="4.5703125" style="57" customWidth="1"/>
    <col min="1826" max="1826" width="2.5703125" style="57" customWidth="1"/>
    <col min="1827" max="1827" width="4.85546875" style="57" customWidth="1"/>
    <col min="1828" max="2043" width="9.140625" style="57"/>
    <col min="2044" max="2044" width="1.42578125" style="57" customWidth="1"/>
    <col min="2045" max="2045" width="11.5703125" style="57" customWidth="1"/>
    <col min="2046" max="2048" width="0" style="57" hidden="1" customWidth="1"/>
    <col min="2049" max="2049" width="4.7109375" style="57" customWidth="1"/>
    <col min="2050" max="2050" width="2.5703125" style="57" customWidth="1"/>
    <col min="2051" max="2051" width="4.7109375" style="57" customWidth="1"/>
    <col min="2052" max="2052" width="1" style="57" customWidth="1"/>
    <col min="2053" max="2053" width="4.7109375" style="57" customWidth="1"/>
    <col min="2054" max="2054" width="2.5703125" style="57" customWidth="1"/>
    <col min="2055" max="2055" width="4.7109375" style="57" customWidth="1"/>
    <col min="2056" max="2056" width="1" style="57" customWidth="1"/>
    <col min="2057" max="2057" width="4.7109375" style="57" customWidth="1"/>
    <col min="2058" max="2058" width="2.5703125" style="57" customWidth="1"/>
    <col min="2059" max="2059" width="4.7109375" style="57" customWidth="1"/>
    <col min="2060" max="2060" width="1" style="57" customWidth="1"/>
    <col min="2061" max="2061" width="4.7109375" style="57" customWidth="1"/>
    <col min="2062" max="2062" width="2.5703125" style="57" customWidth="1"/>
    <col min="2063" max="2063" width="4.7109375" style="57" customWidth="1"/>
    <col min="2064" max="2064" width="1.140625" style="57" customWidth="1"/>
    <col min="2065" max="2065" width="4.7109375" style="57" customWidth="1"/>
    <col min="2066" max="2066" width="2.5703125" style="57" customWidth="1"/>
    <col min="2067" max="2067" width="4.7109375" style="57" customWidth="1"/>
    <col min="2068" max="2068" width="1.140625" style="57" customWidth="1"/>
    <col min="2069" max="2069" width="4.7109375" style="57" customWidth="1"/>
    <col min="2070" max="2070" width="2.5703125" style="57" customWidth="1"/>
    <col min="2071" max="2071" width="4.7109375" style="57" customWidth="1"/>
    <col min="2072" max="2072" width="1" style="57" customWidth="1"/>
    <col min="2073" max="2073" width="4.7109375" style="57" customWidth="1"/>
    <col min="2074" max="2074" width="2.5703125" style="57" customWidth="1"/>
    <col min="2075" max="2075" width="4.7109375" style="57" customWidth="1"/>
    <col min="2076" max="2076" width="1" style="57" customWidth="1"/>
    <col min="2077" max="2077" width="4.7109375" style="57" customWidth="1"/>
    <col min="2078" max="2078" width="2.5703125" style="57" customWidth="1"/>
    <col min="2079" max="2079" width="4.7109375" style="57" customWidth="1"/>
    <col min="2080" max="2080" width="1" style="57" customWidth="1"/>
    <col min="2081" max="2081" width="4.5703125" style="57" customWidth="1"/>
    <col min="2082" max="2082" width="2.5703125" style="57" customWidth="1"/>
    <col min="2083" max="2083" width="4.85546875" style="57" customWidth="1"/>
    <col min="2084" max="2299" width="9.140625" style="57"/>
    <col min="2300" max="2300" width="1.42578125" style="57" customWidth="1"/>
    <col min="2301" max="2301" width="11.5703125" style="57" customWidth="1"/>
    <col min="2302" max="2304" width="0" style="57" hidden="1" customWidth="1"/>
    <col min="2305" max="2305" width="4.7109375" style="57" customWidth="1"/>
    <col min="2306" max="2306" width="2.5703125" style="57" customWidth="1"/>
    <col min="2307" max="2307" width="4.7109375" style="57" customWidth="1"/>
    <col min="2308" max="2308" width="1" style="57" customWidth="1"/>
    <col min="2309" max="2309" width="4.7109375" style="57" customWidth="1"/>
    <col min="2310" max="2310" width="2.5703125" style="57" customWidth="1"/>
    <col min="2311" max="2311" width="4.7109375" style="57" customWidth="1"/>
    <col min="2312" max="2312" width="1" style="57" customWidth="1"/>
    <col min="2313" max="2313" width="4.7109375" style="57" customWidth="1"/>
    <col min="2314" max="2314" width="2.5703125" style="57" customWidth="1"/>
    <col min="2315" max="2315" width="4.7109375" style="57" customWidth="1"/>
    <col min="2316" max="2316" width="1" style="57" customWidth="1"/>
    <col min="2317" max="2317" width="4.7109375" style="57" customWidth="1"/>
    <col min="2318" max="2318" width="2.5703125" style="57" customWidth="1"/>
    <col min="2319" max="2319" width="4.7109375" style="57" customWidth="1"/>
    <col min="2320" max="2320" width="1.140625" style="57" customWidth="1"/>
    <col min="2321" max="2321" width="4.7109375" style="57" customWidth="1"/>
    <col min="2322" max="2322" width="2.5703125" style="57" customWidth="1"/>
    <col min="2323" max="2323" width="4.7109375" style="57" customWidth="1"/>
    <col min="2324" max="2324" width="1.140625" style="57" customWidth="1"/>
    <col min="2325" max="2325" width="4.7109375" style="57" customWidth="1"/>
    <col min="2326" max="2326" width="2.5703125" style="57" customWidth="1"/>
    <col min="2327" max="2327" width="4.7109375" style="57" customWidth="1"/>
    <col min="2328" max="2328" width="1" style="57" customWidth="1"/>
    <col min="2329" max="2329" width="4.7109375" style="57" customWidth="1"/>
    <col min="2330" max="2330" width="2.5703125" style="57" customWidth="1"/>
    <col min="2331" max="2331" width="4.7109375" style="57" customWidth="1"/>
    <col min="2332" max="2332" width="1" style="57" customWidth="1"/>
    <col min="2333" max="2333" width="4.7109375" style="57" customWidth="1"/>
    <col min="2334" max="2334" width="2.5703125" style="57" customWidth="1"/>
    <col min="2335" max="2335" width="4.7109375" style="57" customWidth="1"/>
    <col min="2336" max="2336" width="1" style="57" customWidth="1"/>
    <col min="2337" max="2337" width="4.5703125" style="57" customWidth="1"/>
    <col min="2338" max="2338" width="2.5703125" style="57" customWidth="1"/>
    <col min="2339" max="2339" width="4.85546875" style="57" customWidth="1"/>
    <col min="2340" max="2555" width="9.140625" style="57"/>
    <col min="2556" max="2556" width="1.42578125" style="57" customWidth="1"/>
    <col min="2557" max="2557" width="11.5703125" style="57" customWidth="1"/>
    <col min="2558" max="2560" width="0" style="57" hidden="1" customWidth="1"/>
    <col min="2561" max="2561" width="4.7109375" style="57" customWidth="1"/>
    <col min="2562" max="2562" width="2.5703125" style="57" customWidth="1"/>
    <col min="2563" max="2563" width="4.7109375" style="57" customWidth="1"/>
    <col min="2564" max="2564" width="1" style="57" customWidth="1"/>
    <col min="2565" max="2565" width="4.7109375" style="57" customWidth="1"/>
    <col min="2566" max="2566" width="2.5703125" style="57" customWidth="1"/>
    <col min="2567" max="2567" width="4.7109375" style="57" customWidth="1"/>
    <col min="2568" max="2568" width="1" style="57" customWidth="1"/>
    <col min="2569" max="2569" width="4.7109375" style="57" customWidth="1"/>
    <col min="2570" max="2570" width="2.5703125" style="57" customWidth="1"/>
    <col min="2571" max="2571" width="4.7109375" style="57" customWidth="1"/>
    <col min="2572" max="2572" width="1" style="57" customWidth="1"/>
    <col min="2573" max="2573" width="4.7109375" style="57" customWidth="1"/>
    <col min="2574" max="2574" width="2.5703125" style="57" customWidth="1"/>
    <col min="2575" max="2575" width="4.7109375" style="57" customWidth="1"/>
    <col min="2576" max="2576" width="1.140625" style="57" customWidth="1"/>
    <col min="2577" max="2577" width="4.7109375" style="57" customWidth="1"/>
    <col min="2578" max="2578" width="2.5703125" style="57" customWidth="1"/>
    <col min="2579" max="2579" width="4.7109375" style="57" customWidth="1"/>
    <col min="2580" max="2580" width="1.140625" style="57" customWidth="1"/>
    <col min="2581" max="2581" width="4.7109375" style="57" customWidth="1"/>
    <col min="2582" max="2582" width="2.5703125" style="57" customWidth="1"/>
    <col min="2583" max="2583" width="4.7109375" style="57" customWidth="1"/>
    <col min="2584" max="2584" width="1" style="57" customWidth="1"/>
    <col min="2585" max="2585" width="4.7109375" style="57" customWidth="1"/>
    <col min="2586" max="2586" width="2.5703125" style="57" customWidth="1"/>
    <col min="2587" max="2587" width="4.7109375" style="57" customWidth="1"/>
    <col min="2588" max="2588" width="1" style="57" customWidth="1"/>
    <col min="2589" max="2589" width="4.7109375" style="57" customWidth="1"/>
    <col min="2590" max="2590" width="2.5703125" style="57" customWidth="1"/>
    <col min="2591" max="2591" width="4.7109375" style="57" customWidth="1"/>
    <col min="2592" max="2592" width="1" style="57" customWidth="1"/>
    <col min="2593" max="2593" width="4.5703125" style="57" customWidth="1"/>
    <col min="2594" max="2594" width="2.5703125" style="57" customWidth="1"/>
    <col min="2595" max="2595" width="4.85546875" style="57" customWidth="1"/>
    <col min="2596" max="2811" width="9.140625" style="57"/>
    <col min="2812" max="2812" width="1.42578125" style="57" customWidth="1"/>
    <col min="2813" max="2813" width="11.5703125" style="57" customWidth="1"/>
    <col min="2814" max="2816" width="0" style="57" hidden="1" customWidth="1"/>
    <col min="2817" max="2817" width="4.7109375" style="57" customWidth="1"/>
    <col min="2818" max="2818" width="2.5703125" style="57" customWidth="1"/>
    <col min="2819" max="2819" width="4.7109375" style="57" customWidth="1"/>
    <col min="2820" max="2820" width="1" style="57" customWidth="1"/>
    <col min="2821" max="2821" width="4.7109375" style="57" customWidth="1"/>
    <col min="2822" max="2822" width="2.5703125" style="57" customWidth="1"/>
    <col min="2823" max="2823" width="4.7109375" style="57" customWidth="1"/>
    <col min="2824" max="2824" width="1" style="57" customWidth="1"/>
    <col min="2825" max="2825" width="4.7109375" style="57" customWidth="1"/>
    <col min="2826" max="2826" width="2.5703125" style="57" customWidth="1"/>
    <col min="2827" max="2827" width="4.7109375" style="57" customWidth="1"/>
    <col min="2828" max="2828" width="1" style="57" customWidth="1"/>
    <col min="2829" max="2829" width="4.7109375" style="57" customWidth="1"/>
    <col min="2830" max="2830" width="2.5703125" style="57" customWidth="1"/>
    <col min="2831" max="2831" width="4.7109375" style="57" customWidth="1"/>
    <col min="2832" max="2832" width="1.140625" style="57" customWidth="1"/>
    <col min="2833" max="2833" width="4.7109375" style="57" customWidth="1"/>
    <col min="2834" max="2834" width="2.5703125" style="57" customWidth="1"/>
    <col min="2835" max="2835" width="4.7109375" style="57" customWidth="1"/>
    <col min="2836" max="2836" width="1.140625" style="57" customWidth="1"/>
    <col min="2837" max="2837" width="4.7109375" style="57" customWidth="1"/>
    <col min="2838" max="2838" width="2.5703125" style="57" customWidth="1"/>
    <col min="2839" max="2839" width="4.7109375" style="57" customWidth="1"/>
    <col min="2840" max="2840" width="1" style="57" customWidth="1"/>
    <col min="2841" max="2841" width="4.7109375" style="57" customWidth="1"/>
    <col min="2842" max="2842" width="2.5703125" style="57" customWidth="1"/>
    <col min="2843" max="2843" width="4.7109375" style="57" customWidth="1"/>
    <col min="2844" max="2844" width="1" style="57" customWidth="1"/>
    <col min="2845" max="2845" width="4.7109375" style="57" customWidth="1"/>
    <col min="2846" max="2846" width="2.5703125" style="57" customWidth="1"/>
    <col min="2847" max="2847" width="4.7109375" style="57" customWidth="1"/>
    <col min="2848" max="2848" width="1" style="57" customWidth="1"/>
    <col min="2849" max="2849" width="4.5703125" style="57" customWidth="1"/>
    <col min="2850" max="2850" width="2.5703125" style="57" customWidth="1"/>
    <col min="2851" max="2851" width="4.85546875" style="57" customWidth="1"/>
    <col min="2852" max="3067" width="9.140625" style="57"/>
    <col min="3068" max="3068" width="1.42578125" style="57" customWidth="1"/>
    <col min="3069" max="3069" width="11.5703125" style="57" customWidth="1"/>
    <col min="3070" max="3072" width="0" style="57" hidden="1" customWidth="1"/>
    <col min="3073" max="3073" width="4.7109375" style="57" customWidth="1"/>
    <col min="3074" max="3074" width="2.5703125" style="57" customWidth="1"/>
    <col min="3075" max="3075" width="4.7109375" style="57" customWidth="1"/>
    <col min="3076" max="3076" width="1" style="57" customWidth="1"/>
    <col min="3077" max="3077" width="4.7109375" style="57" customWidth="1"/>
    <col min="3078" max="3078" width="2.5703125" style="57" customWidth="1"/>
    <col min="3079" max="3079" width="4.7109375" style="57" customWidth="1"/>
    <col min="3080" max="3080" width="1" style="57" customWidth="1"/>
    <col min="3081" max="3081" width="4.7109375" style="57" customWidth="1"/>
    <col min="3082" max="3082" width="2.5703125" style="57" customWidth="1"/>
    <col min="3083" max="3083" width="4.7109375" style="57" customWidth="1"/>
    <col min="3084" max="3084" width="1" style="57" customWidth="1"/>
    <col min="3085" max="3085" width="4.7109375" style="57" customWidth="1"/>
    <col min="3086" max="3086" width="2.5703125" style="57" customWidth="1"/>
    <col min="3087" max="3087" width="4.7109375" style="57" customWidth="1"/>
    <col min="3088" max="3088" width="1.140625" style="57" customWidth="1"/>
    <col min="3089" max="3089" width="4.7109375" style="57" customWidth="1"/>
    <col min="3090" max="3090" width="2.5703125" style="57" customWidth="1"/>
    <col min="3091" max="3091" width="4.7109375" style="57" customWidth="1"/>
    <col min="3092" max="3092" width="1.140625" style="57" customWidth="1"/>
    <col min="3093" max="3093" width="4.7109375" style="57" customWidth="1"/>
    <col min="3094" max="3094" width="2.5703125" style="57" customWidth="1"/>
    <col min="3095" max="3095" width="4.7109375" style="57" customWidth="1"/>
    <col min="3096" max="3096" width="1" style="57" customWidth="1"/>
    <col min="3097" max="3097" width="4.7109375" style="57" customWidth="1"/>
    <col min="3098" max="3098" width="2.5703125" style="57" customWidth="1"/>
    <col min="3099" max="3099" width="4.7109375" style="57" customWidth="1"/>
    <col min="3100" max="3100" width="1" style="57" customWidth="1"/>
    <col min="3101" max="3101" width="4.7109375" style="57" customWidth="1"/>
    <col min="3102" max="3102" width="2.5703125" style="57" customWidth="1"/>
    <col min="3103" max="3103" width="4.7109375" style="57" customWidth="1"/>
    <col min="3104" max="3104" width="1" style="57" customWidth="1"/>
    <col min="3105" max="3105" width="4.5703125" style="57" customWidth="1"/>
    <col min="3106" max="3106" width="2.5703125" style="57" customWidth="1"/>
    <col min="3107" max="3107" width="4.85546875" style="57" customWidth="1"/>
    <col min="3108" max="3323" width="9.140625" style="57"/>
    <col min="3324" max="3324" width="1.42578125" style="57" customWidth="1"/>
    <col min="3325" max="3325" width="11.5703125" style="57" customWidth="1"/>
    <col min="3326" max="3328" width="0" style="57" hidden="1" customWidth="1"/>
    <col min="3329" max="3329" width="4.7109375" style="57" customWidth="1"/>
    <col min="3330" max="3330" width="2.5703125" style="57" customWidth="1"/>
    <col min="3331" max="3331" width="4.7109375" style="57" customWidth="1"/>
    <col min="3332" max="3332" width="1" style="57" customWidth="1"/>
    <col min="3333" max="3333" width="4.7109375" style="57" customWidth="1"/>
    <col min="3334" max="3334" width="2.5703125" style="57" customWidth="1"/>
    <col min="3335" max="3335" width="4.7109375" style="57" customWidth="1"/>
    <col min="3336" max="3336" width="1" style="57" customWidth="1"/>
    <col min="3337" max="3337" width="4.7109375" style="57" customWidth="1"/>
    <col min="3338" max="3338" width="2.5703125" style="57" customWidth="1"/>
    <col min="3339" max="3339" width="4.7109375" style="57" customWidth="1"/>
    <col min="3340" max="3340" width="1" style="57" customWidth="1"/>
    <col min="3341" max="3341" width="4.7109375" style="57" customWidth="1"/>
    <col min="3342" max="3342" width="2.5703125" style="57" customWidth="1"/>
    <col min="3343" max="3343" width="4.7109375" style="57" customWidth="1"/>
    <col min="3344" max="3344" width="1.140625" style="57" customWidth="1"/>
    <col min="3345" max="3345" width="4.7109375" style="57" customWidth="1"/>
    <col min="3346" max="3346" width="2.5703125" style="57" customWidth="1"/>
    <col min="3347" max="3347" width="4.7109375" style="57" customWidth="1"/>
    <col min="3348" max="3348" width="1.140625" style="57" customWidth="1"/>
    <col min="3349" max="3349" width="4.7109375" style="57" customWidth="1"/>
    <col min="3350" max="3350" width="2.5703125" style="57" customWidth="1"/>
    <col min="3351" max="3351" width="4.7109375" style="57" customWidth="1"/>
    <col min="3352" max="3352" width="1" style="57" customWidth="1"/>
    <col min="3353" max="3353" width="4.7109375" style="57" customWidth="1"/>
    <col min="3354" max="3354" width="2.5703125" style="57" customWidth="1"/>
    <col min="3355" max="3355" width="4.7109375" style="57" customWidth="1"/>
    <col min="3356" max="3356" width="1" style="57" customWidth="1"/>
    <col min="3357" max="3357" width="4.7109375" style="57" customWidth="1"/>
    <col min="3358" max="3358" width="2.5703125" style="57" customWidth="1"/>
    <col min="3359" max="3359" width="4.7109375" style="57" customWidth="1"/>
    <col min="3360" max="3360" width="1" style="57" customWidth="1"/>
    <col min="3361" max="3361" width="4.5703125" style="57" customWidth="1"/>
    <col min="3362" max="3362" width="2.5703125" style="57" customWidth="1"/>
    <col min="3363" max="3363" width="4.85546875" style="57" customWidth="1"/>
    <col min="3364" max="3579" width="9.140625" style="57"/>
    <col min="3580" max="3580" width="1.42578125" style="57" customWidth="1"/>
    <col min="3581" max="3581" width="11.5703125" style="57" customWidth="1"/>
    <col min="3582" max="3584" width="0" style="57" hidden="1" customWidth="1"/>
    <col min="3585" max="3585" width="4.7109375" style="57" customWidth="1"/>
    <col min="3586" max="3586" width="2.5703125" style="57" customWidth="1"/>
    <col min="3587" max="3587" width="4.7109375" style="57" customWidth="1"/>
    <col min="3588" max="3588" width="1" style="57" customWidth="1"/>
    <col min="3589" max="3589" width="4.7109375" style="57" customWidth="1"/>
    <col min="3590" max="3590" width="2.5703125" style="57" customWidth="1"/>
    <col min="3591" max="3591" width="4.7109375" style="57" customWidth="1"/>
    <col min="3592" max="3592" width="1" style="57" customWidth="1"/>
    <col min="3593" max="3593" width="4.7109375" style="57" customWidth="1"/>
    <col min="3594" max="3594" width="2.5703125" style="57" customWidth="1"/>
    <col min="3595" max="3595" width="4.7109375" style="57" customWidth="1"/>
    <col min="3596" max="3596" width="1" style="57" customWidth="1"/>
    <col min="3597" max="3597" width="4.7109375" style="57" customWidth="1"/>
    <col min="3598" max="3598" width="2.5703125" style="57" customWidth="1"/>
    <col min="3599" max="3599" width="4.7109375" style="57" customWidth="1"/>
    <col min="3600" max="3600" width="1.140625" style="57" customWidth="1"/>
    <col min="3601" max="3601" width="4.7109375" style="57" customWidth="1"/>
    <col min="3602" max="3602" width="2.5703125" style="57" customWidth="1"/>
    <col min="3603" max="3603" width="4.7109375" style="57" customWidth="1"/>
    <col min="3604" max="3604" width="1.140625" style="57" customWidth="1"/>
    <col min="3605" max="3605" width="4.7109375" style="57" customWidth="1"/>
    <col min="3606" max="3606" width="2.5703125" style="57" customWidth="1"/>
    <col min="3607" max="3607" width="4.7109375" style="57" customWidth="1"/>
    <col min="3608" max="3608" width="1" style="57" customWidth="1"/>
    <col min="3609" max="3609" width="4.7109375" style="57" customWidth="1"/>
    <col min="3610" max="3610" width="2.5703125" style="57" customWidth="1"/>
    <col min="3611" max="3611" width="4.7109375" style="57" customWidth="1"/>
    <col min="3612" max="3612" width="1" style="57" customWidth="1"/>
    <col min="3613" max="3613" width="4.7109375" style="57" customWidth="1"/>
    <col min="3614" max="3614" width="2.5703125" style="57" customWidth="1"/>
    <col min="3615" max="3615" width="4.7109375" style="57" customWidth="1"/>
    <col min="3616" max="3616" width="1" style="57" customWidth="1"/>
    <col min="3617" max="3617" width="4.5703125" style="57" customWidth="1"/>
    <col min="3618" max="3618" width="2.5703125" style="57" customWidth="1"/>
    <col min="3619" max="3619" width="4.85546875" style="57" customWidth="1"/>
    <col min="3620" max="3835" width="9.140625" style="57"/>
    <col min="3836" max="3836" width="1.42578125" style="57" customWidth="1"/>
    <col min="3837" max="3837" width="11.5703125" style="57" customWidth="1"/>
    <col min="3838" max="3840" width="0" style="57" hidden="1" customWidth="1"/>
    <col min="3841" max="3841" width="4.7109375" style="57" customWidth="1"/>
    <col min="3842" max="3842" width="2.5703125" style="57" customWidth="1"/>
    <col min="3843" max="3843" width="4.7109375" style="57" customWidth="1"/>
    <col min="3844" max="3844" width="1" style="57" customWidth="1"/>
    <col min="3845" max="3845" width="4.7109375" style="57" customWidth="1"/>
    <col min="3846" max="3846" width="2.5703125" style="57" customWidth="1"/>
    <col min="3847" max="3847" width="4.7109375" style="57" customWidth="1"/>
    <col min="3848" max="3848" width="1" style="57" customWidth="1"/>
    <col min="3849" max="3849" width="4.7109375" style="57" customWidth="1"/>
    <col min="3850" max="3850" width="2.5703125" style="57" customWidth="1"/>
    <col min="3851" max="3851" width="4.7109375" style="57" customWidth="1"/>
    <col min="3852" max="3852" width="1" style="57" customWidth="1"/>
    <col min="3853" max="3853" width="4.7109375" style="57" customWidth="1"/>
    <col min="3854" max="3854" width="2.5703125" style="57" customWidth="1"/>
    <col min="3855" max="3855" width="4.7109375" style="57" customWidth="1"/>
    <col min="3856" max="3856" width="1.140625" style="57" customWidth="1"/>
    <col min="3857" max="3857" width="4.7109375" style="57" customWidth="1"/>
    <col min="3858" max="3858" width="2.5703125" style="57" customWidth="1"/>
    <col min="3859" max="3859" width="4.7109375" style="57" customWidth="1"/>
    <col min="3860" max="3860" width="1.140625" style="57" customWidth="1"/>
    <col min="3861" max="3861" width="4.7109375" style="57" customWidth="1"/>
    <col min="3862" max="3862" width="2.5703125" style="57" customWidth="1"/>
    <col min="3863" max="3863" width="4.7109375" style="57" customWidth="1"/>
    <col min="3864" max="3864" width="1" style="57" customWidth="1"/>
    <col min="3865" max="3865" width="4.7109375" style="57" customWidth="1"/>
    <col min="3866" max="3866" width="2.5703125" style="57" customWidth="1"/>
    <col min="3867" max="3867" width="4.7109375" style="57" customWidth="1"/>
    <col min="3868" max="3868" width="1" style="57" customWidth="1"/>
    <col min="3869" max="3869" width="4.7109375" style="57" customWidth="1"/>
    <col min="3870" max="3870" width="2.5703125" style="57" customWidth="1"/>
    <col min="3871" max="3871" width="4.7109375" style="57" customWidth="1"/>
    <col min="3872" max="3872" width="1" style="57" customWidth="1"/>
    <col min="3873" max="3873" width="4.5703125" style="57" customWidth="1"/>
    <col min="3874" max="3874" width="2.5703125" style="57" customWidth="1"/>
    <col min="3875" max="3875" width="4.85546875" style="57" customWidth="1"/>
    <col min="3876" max="4091" width="9.140625" style="57"/>
    <col min="4092" max="4092" width="1.42578125" style="57" customWidth="1"/>
    <col min="4093" max="4093" width="11.5703125" style="57" customWidth="1"/>
    <col min="4094" max="4096" width="0" style="57" hidden="1" customWidth="1"/>
    <col min="4097" max="4097" width="4.7109375" style="57" customWidth="1"/>
    <col min="4098" max="4098" width="2.5703125" style="57" customWidth="1"/>
    <col min="4099" max="4099" width="4.7109375" style="57" customWidth="1"/>
    <col min="4100" max="4100" width="1" style="57" customWidth="1"/>
    <col min="4101" max="4101" width="4.7109375" style="57" customWidth="1"/>
    <col min="4102" max="4102" width="2.5703125" style="57" customWidth="1"/>
    <col min="4103" max="4103" width="4.7109375" style="57" customWidth="1"/>
    <col min="4104" max="4104" width="1" style="57" customWidth="1"/>
    <col min="4105" max="4105" width="4.7109375" style="57" customWidth="1"/>
    <col min="4106" max="4106" width="2.5703125" style="57" customWidth="1"/>
    <col min="4107" max="4107" width="4.7109375" style="57" customWidth="1"/>
    <col min="4108" max="4108" width="1" style="57" customWidth="1"/>
    <col min="4109" max="4109" width="4.7109375" style="57" customWidth="1"/>
    <col min="4110" max="4110" width="2.5703125" style="57" customWidth="1"/>
    <col min="4111" max="4111" width="4.7109375" style="57" customWidth="1"/>
    <col min="4112" max="4112" width="1.140625" style="57" customWidth="1"/>
    <col min="4113" max="4113" width="4.7109375" style="57" customWidth="1"/>
    <col min="4114" max="4114" width="2.5703125" style="57" customWidth="1"/>
    <col min="4115" max="4115" width="4.7109375" style="57" customWidth="1"/>
    <col min="4116" max="4116" width="1.140625" style="57" customWidth="1"/>
    <col min="4117" max="4117" width="4.7109375" style="57" customWidth="1"/>
    <col min="4118" max="4118" width="2.5703125" style="57" customWidth="1"/>
    <col min="4119" max="4119" width="4.7109375" style="57" customWidth="1"/>
    <col min="4120" max="4120" width="1" style="57" customWidth="1"/>
    <col min="4121" max="4121" width="4.7109375" style="57" customWidth="1"/>
    <col min="4122" max="4122" width="2.5703125" style="57" customWidth="1"/>
    <col min="4123" max="4123" width="4.7109375" style="57" customWidth="1"/>
    <col min="4124" max="4124" width="1" style="57" customWidth="1"/>
    <col min="4125" max="4125" width="4.7109375" style="57" customWidth="1"/>
    <col min="4126" max="4126" width="2.5703125" style="57" customWidth="1"/>
    <col min="4127" max="4127" width="4.7109375" style="57" customWidth="1"/>
    <col min="4128" max="4128" width="1" style="57" customWidth="1"/>
    <col min="4129" max="4129" width="4.5703125" style="57" customWidth="1"/>
    <col min="4130" max="4130" width="2.5703125" style="57" customWidth="1"/>
    <col min="4131" max="4131" width="4.85546875" style="57" customWidth="1"/>
    <col min="4132" max="4347" width="9.140625" style="57"/>
    <col min="4348" max="4348" width="1.42578125" style="57" customWidth="1"/>
    <col min="4349" max="4349" width="11.5703125" style="57" customWidth="1"/>
    <col min="4350" max="4352" width="0" style="57" hidden="1" customWidth="1"/>
    <col min="4353" max="4353" width="4.7109375" style="57" customWidth="1"/>
    <col min="4354" max="4354" width="2.5703125" style="57" customWidth="1"/>
    <col min="4355" max="4355" width="4.7109375" style="57" customWidth="1"/>
    <col min="4356" max="4356" width="1" style="57" customWidth="1"/>
    <col min="4357" max="4357" width="4.7109375" style="57" customWidth="1"/>
    <col min="4358" max="4358" width="2.5703125" style="57" customWidth="1"/>
    <col min="4359" max="4359" width="4.7109375" style="57" customWidth="1"/>
    <col min="4360" max="4360" width="1" style="57" customWidth="1"/>
    <col min="4361" max="4361" width="4.7109375" style="57" customWidth="1"/>
    <col min="4362" max="4362" width="2.5703125" style="57" customWidth="1"/>
    <col min="4363" max="4363" width="4.7109375" style="57" customWidth="1"/>
    <col min="4364" max="4364" width="1" style="57" customWidth="1"/>
    <col min="4365" max="4365" width="4.7109375" style="57" customWidth="1"/>
    <col min="4366" max="4366" width="2.5703125" style="57" customWidth="1"/>
    <col min="4367" max="4367" width="4.7109375" style="57" customWidth="1"/>
    <col min="4368" max="4368" width="1.140625" style="57" customWidth="1"/>
    <col min="4369" max="4369" width="4.7109375" style="57" customWidth="1"/>
    <col min="4370" max="4370" width="2.5703125" style="57" customWidth="1"/>
    <col min="4371" max="4371" width="4.7109375" style="57" customWidth="1"/>
    <col min="4372" max="4372" width="1.140625" style="57" customWidth="1"/>
    <col min="4373" max="4373" width="4.7109375" style="57" customWidth="1"/>
    <col min="4374" max="4374" width="2.5703125" style="57" customWidth="1"/>
    <col min="4375" max="4375" width="4.7109375" style="57" customWidth="1"/>
    <col min="4376" max="4376" width="1" style="57" customWidth="1"/>
    <col min="4377" max="4377" width="4.7109375" style="57" customWidth="1"/>
    <col min="4378" max="4378" width="2.5703125" style="57" customWidth="1"/>
    <col min="4379" max="4379" width="4.7109375" style="57" customWidth="1"/>
    <col min="4380" max="4380" width="1" style="57" customWidth="1"/>
    <col min="4381" max="4381" width="4.7109375" style="57" customWidth="1"/>
    <col min="4382" max="4382" width="2.5703125" style="57" customWidth="1"/>
    <col min="4383" max="4383" width="4.7109375" style="57" customWidth="1"/>
    <col min="4384" max="4384" width="1" style="57" customWidth="1"/>
    <col min="4385" max="4385" width="4.5703125" style="57" customWidth="1"/>
    <col min="4386" max="4386" width="2.5703125" style="57" customWidth="1"/>
    <col min="4387" max="4387" width="4.85546875" style="57" customWidth="1"/>
    <col min="4388" max="4603" width="9.140625" style="57"/>
    <col min="4604" max="4604" width="1.42578125" style="57" customWidth="1"/>
    <col min="4605" max="4605" width="11.5703125" style="57" customWidth="1"/>
    <col min="4606" max="4608" width="0" style="57" hidden="1" customWidth="1"/>
    <col min="4609" max="4609" width="4.7109375" style="57" customWidth="1"/>
    <col min="4610" max="4610" width="2.5703125" style="57" customWidth="1"/>
    <col min="4611" max="4611" width="4.7109375" style="57" customWidth="1"/>
    <col min="4612" max="4612" width="1" style="57" customWidth="1"/>
    <col min="4613" max="4613" width="4.7109375" style="57" customWidth="1"/>
    <col min="4614" max="4614" width="2.5703125" style="57" customWidth="1"/>
    <col min="4615" max="4615" width="4.7109375" style="57" customWidth="1"/>
    <col min="4616" max="4616" width="1" style="57" customWidth="1"/>
    <col min="4617" max="4617" width="4.7109375" style="57" customWidth="1"/>
    <col min="4618" max="4618" width="2.5703125" style="57" customWidth="1"/>
    <col min="4619" max="4619" width="4.7109375" style="57" customWidth="1"/>
    <col min="4620" max="4620" width="1" style="57" customWidth="1"/>
    <col min="4621" max="4621" width="4.7109375" style="57" customWidth="1"/>
    <col min="4622" max="4622" width="2.5703125" style="57" customWidth="1"/>
    <col min="4623" max="4623" width="4.7109375" style="57" customWidth="1"/>
    <col min="4624" max="4624" width="1.140625" style="57" customWidth="1"/>
    <col min="4625" max="4625" width="4.7109375" style="57" customWidth="1"/>
    <col min="4626" max="4626" width="2.5703125" style="57" customWidth="1"/>
    <col min="4627" max="4627" width="4.7109375" style="57" customWidth="1"/>
    <col min="4628" max="4628" width="1.140625" style="57" customWidth="1"/>
    <col min="4629" max="4629" width="4.7109375" style="57" customWidth="1"/>
    <col min="4630" max="4630" width="2.5703125" style="57" customWidth="1"/>
    <col min="4631" max="4631" width="4.7109375" style="57" customWidth="1"/>
    <col min="4632" max="4632" width="1" style="57" customWidth="1"/>
    <col min="4633" max="4633" width="4.7109375" style="57" customWidth="1"/>
    <col min="4634" max="4634" width="2.5703125" style="57" customWidth="1"/>
    <col min="4635" max="4635" width="4.7109375" style="57" customWidth="1"/>
    <col min="4636" max="4636" width="1" style="57" customWidth="1"/>
    <col min="4637" max="4637" width="4.7109375" style="57" customWidth="1"/>
    <col min="4638" max="4638" width="2.5703125" style="57" customWidth="1"/>
    <col min="4639" max="4639" width="4.7109375" style="57" customWidth="1"/>
    <col min="4640" max="4640" width="1" style="57" customWidth="1"/>
    <col min="4641" max="4641" width="4.5703125" style="57" customWidth="1"/>
    <col min="4642" max="4642" width="2.5703125" style="57" customWidth="1"/>
    <col min="4643" max="4643" width="4.85546875" style="57" customWidth="1"/>
    <col min="4644" max="4859" width="9.140625" style="57"/>
    <col min="4860" max="4860" width="1.42578125" style="57" customWidth="1"/>
    <col min="4861" max="4861" width="11.5703125" style="57" customWidth="1"/>
    <col min="4862" max="4864" width="0" style="57" hidden="1" customWidth="1"/>
    <col min="4865" max="4865" width="4.7109375" style="57" customWidth="1"/>
    <col min="4866" max="4866" width="2.5703125" style="57" customWidth="1"/>
    <col min="4867" max="4867" width="4.7109375" style="57" customWidth="1"/>
    <col min="4868" max="4868" width="1" style="57" customWidth="1"/>
    <col min="4869" max="4869" width="4.7109375" style="57" customWidth="1"/>
    <col min="4870" max="4870" width="2.5703125" style="57" customWidth="1"/>
    <col min="4871" max="4871" width="4.7109375" style="57" customWidth="1"/>
    <col min="4872" max="4872" width="1" style="57" customWidth="1"/>
    <col min="4873" max="4873" width="4.7109375" style="57" customWidth="1"/>
    <col min="4874" max="4874" width="2.5703125" style="57" customWidth="1"/>
    <col min="4875" max="4875" width="4.7109375" style="57" customWidth="1"/>
    <col min="4876" max="4876" width="1" style="57" customWidth="1"/>
    <col min="4877" max="4877" width="4.7109375" style="57" customWidth="1"/>
    <col min="4878" max="4878" width="2.5703125" style="57" customWidth="1"/>
    <col min="4879" max="4879" width="4.7109375" style="57" customWidth="1"/>
    <col min="4880" max="4880" width="1.140625" style="57" customWidth="1"/>
    <col min="4881" max="4881" width="4.7109375" style="57" customWidth="1"/>
    <col min="4882" max="4882" width="2.5703125" style="57" customWidth="1"/>
    <col min="4883" max="4883" width="4.7109375" style="57" customWidth="1"/>
    <col min="4884" max="4884" width="1.140625" style="57" customWidth="1"/>
    <col min="4885" max="4885" width="4.7109375" style="57" customWidth="1"/>
    <col min="4886" max="4886" width="2.5703125" style="57" customWidth="1"/>
    <col min="4887" max="4887" width="4.7109375" style="57" customWidth="1"/>
    <col min="4888" max="4888" width="1" style="57" customWidth="1"/>
    <col min="4889" max="4889" width="4.7109375" style="57" customWidth="1"/>
    <col min="4890" max="4890" width="2.5703125" style="57" customWidth="1"/>
    <col min="4891" max="4891" width="4.7109375" style="57" customWidth="1"/>
    <col min="4892" max="4892" width="1" style="57" customWidth="1"/>
    <col min="4893" max="4893" width="4.7109375" style="57" customWidth="1"/>
    <col min="4894" max="4894" width="2.5703125" style="57" customWidth="1"/>
    <col min="4895" max="4895" width="4.7109375" style="57" customWidth="1"/>
    <col min="4896" max="4896" width="1" style="57" customWidth="1"/>
    <col min="4897" max="4897" width="4.5703125" style="57" customWidth="1"/>
    <col min="4898" max="4898" width="2.5703125" style="57" customWidth="1"/>
    <col min="4899" max="4899" width="4.85546875" style="57" customWidth="1"/>
    <col min="4900" max="5115" width="9.140625" style="57"/>
    <col min="5116" max="5116" width="1.42578125" style="57" customWidth="1"/>
    <col min="5117" max="5117" width="11.5703125" style="57" customWidth="1"/>
    <col min="5118" max="5120" width="0" style="57" hidden="1" customWidth="1"/>
    <col min="5121" max="5121" width="4.7109375" style="57" customWidth="1"/>
    <col min="5122" max="5122" width="2.5703125" style="57" customWidth="1"/>
    <col min="5123" max="5123" width="4.7109375" style="57" customWidth="1"/>
    <col min="5124" max="5124" width="1" style="57" customWidth="1"/>
    <col min="5125" max="5125" width="4.7109375" style="57" customWidth="1"/>
    <col min="5126" max="5126" width="2.5703125" style="57" customWidth="1"/>
    <col min="5127" max="5127" width="4.7109375" style="57" customWidth="1"/>
    <col min="5128" max="5128" width="1" style="57" customWidth="1"/>
    <col min="5129" max="5129" width="4.7109375" style="57" customWidth="1"/>
    <col min="5130" max="5130" width="2.5703125" style="57" customWidth="1"/>
    <col min="5131" max="5131" width="4.7109375" style="57" customWidth="1"/>
    <col min="5132" max="5132" width="1" style="57" customWidth="1"/>
    <col min="5133" max="5133" width="4.7109375" style="57" customWidth="1"/>
    <col min="5134" max="5134" width="2.5703125" style="57" customWidth="1"/>
    <col min="5135" max="5135" width="4.7109375" style="57" customWidth="1"/>
    <col min="5136" max="5136" width="1.140625" style="57" customWidth="1"/>
    <col min="5137" max="5137" width="4.7109375" style="57" customWidth="1"/>
    <col min="5138" max="5138" width="2.5703125" style="57" customWidth="1"/>
    <col min="5139" max="5139" width="4.7109375" style="57" customWidth="1"/>
    <col min="5140" max="5140" width="1.140625" style="57" customWidth="1"/>
    <col min="5141" max="5141" width="4.7109375" style="57" customWidth="1"/>
    <col min="5142" max="5142" width="2.5703125" style="57" customWidth="1"/>
    <col min="5143" max="5143" width="4.7109375" style="57" customWidth="1"/>
    <col min="5144" max="5144" width="1" style="57" customWidth="1"/>
    <col min="5145" max="5145" width="4.7109375" style="57" customWidth="1"/>
    <col min="5146" max="5146" width="2.5703125" style="57" customWidth="1"/>
    <col min="5147" max="5147" width="4.7109375" style="57" customWidth="1"/>
    <col min="5148" max="5148" width="1" style="57" customWidth="1"/>
    <col min="5149" max="5149" width="4.7109375" style="57" customWidth="1"/>
    <col min="5150" max="5150" width="2.5703125" style="57" customWidth="1"/>
    <col min="5151" max="5151" width="4.7109375" style="57" customWidth="1"/>
    <col min="5152" max="5152" width="1" style="57" customWidth="1"/>
    <col min="5153" max="5153" width="4.5703125" style="57" customWidth="1"/>
    <col min="5154" max="5154" width="2.5703125" style="57" customWidth="1"/>
    <col min="5155" max="5155" width="4.85546875" style="57" customWidth="1"/>
    <col min="5156" max="5371" width="9.140625" style="57"/>
    <col min="5372" max="5372" width="1.42578125" style="57" customWidth="1"/>
    <col min="5373" max="5373" width="11.5703125" style="57" customWidth="1"/>
    <col min="5374" max="5376" width="0" style="57" hidden="1" customWidth="1"/>
    <col min="5377" max="5377" width="4.7109375" style="57" customWidth="1"/>
    <col min="5378" max="5378" width="2.5703125" style="57" customWidth="1"/>
    <col min="5379" max="5379" width="4.7109375" style="57" customWidth="1"/>
    <col min="5380" max="5380" width="1" style="57" customWidth="1"/>
    <col min="5381" max="5381" width="4.7109375" style="57" customWidth="1"/>
    <col min="5382" max="5382" width="2.5703125" style="57" customWidth="1"/>
    <col min="5383" max="5383" width="4.7109375" style="57" customWidth="1"/>
    <col min="5384" max="5384" width="1" style="57" customWidth="1"/>
    <col min="5385" max="5385" width="4.7109375" style="57" customWidth="1"/>
    <col min="5386" max="5386" width="2.5703125" style="57" customWidth="1"/>
    <col min="5387" max="5387" width="4.7109375" style="57" customWidth="1"/>
    <col min="5388" max="5388" width="1" style="57" customWidth="1"/>
    <col min="5389" max="5389" width="4.7109375" style="57" customWidth="1"/>
    <col min="5390" max="5390" width="2.5703125" style="57" customWidth="1"/>
    <col min="5391" max="5391" width="4.7109375" style="57" customWidth="1"/>
    <col min="5392" max="5392" width="1.140625" style="57" customWidth="1"/>
    <col min="5393" max="5393" width="4.7109375" style="57" customWidth="1"/>
    <col min="5394" max="5394" width="2.5703125" style="57" customWidth="1"/>
    <col min="5395" max="5395" width="4.7109375" style="57" customWidth="1"/>
    <col min="5396" max="5396" width="1.140625" style="57" customWidth="1"/>
    <col min="5397" max="5397" width="4.7109375" style="57" customWidth="1"/>
    <col min="5398" max="5398" width="2.5703125" style="57" customWidth="1"/>
    <col min="5399" max="5399" width="4.7109375" style="57" customWidth="1"/>
    <col min="5400" max="5400" width="1" style="57" customWidth="1"/>
    <col min="5401" max="5401" width="4.7109375" style="57" customWidth="1"/>
    <col min="5402" max="5402" width="2.5703125" style="57" customWidth="1"/>
    <col min="5403" max="5403" width="4.7109375" style="57" customWidth="1"/>
    <col min="5404" max="5404" width="1" style="57" customWidth="1"/>
    <col min="5405" max="5405" width="4.7109375" style="57" customWidth="1"/>
    <col min="5406" max="5406" width="2.5703125" style="57" customWidth="1"/>
    <col min="5407" max="5407" width="4.7109375" style="57" customWidth="1"/>
    <col min="5408" max="5408" width="1" style="57" customWidth="1"/>
    <col min="5409" max="5409" width="4.5703125" style="57" customWidth="1"/>
    <col min="5410" max="5410" width="2.5703125" style="57" customWidth="1"/>
    <col min="5411" max="5411" width="4.85546875" style="57" customWidth="1"/>
    <col min="5412" max="5627" width="9.140625" style="57"/>
    <col min="5628" max="5628" width="1.42578125" style="57" customWidth="1"/>
    <col min="5629" max="5629" width="11.5703125" style="57" customWidth="1"/>
    <col min="5630" max="5632" width="0" style="57" hidden="1" customWidth="1"/>
    <col min="5633" max="5633" width="4.7109375" style="57" customWidth="1"/>
    <col min="5634" max="5634" width="2.5703125" style="57" customWidth="1"/>
    <col min="5635" max="5635" width="4.7109375" style="57" customWidth="1"/>
    <col min="5636" max="5636" width="1" style="57" customWidth="1"/>
    <col min="5637" max="5637" width="4.7109375" style="57" customWidth="1"/>
    <col min="5638" max="5638" width="2.5703125" style="57" customWidth="1"/>
    <col min="5639" max="5639" width="4.7109375" style="57" customWidth="1"/>
    <col min="5640" max="5640" width="1" style="57" customWidth="1"/>
    <col min="5641" max="5641" width="4.7109375" style="57" customWidth="1"/>
    <col min="5642" max="5642" width="2.5703125" style="57" customWidth="1"/>
    <col min="5643" max="5643" width="4.7109375" style="57" customWidth="1"/>
    <col min="5644" max="5644" width="1" style="57" customWidth="1"/>
    <col min="5645" max="5645" width="4.7109375" style="57" customWidth="1"/>
    <col min="5646" max="5646" width="2.5703125" style="57" customWidth="1"/>
    <col min="5647" max="5647" width="4.7109375" style="57" customWidth="1"/>
    <col min="5648" max="5648" width="1.140625" style="57" customWidth="1"/>
    <col min="5649" max="5649" width="4.7109375" style="57" customWidth="1"/>
    <col min="5650" max="5650" width="2.5703125" style="57" customWidth="1"/>
    <col min="5651" max="5651" width="4.7109375" style="57" customWidth="1"/>
    <col min="5652" max="5652" width="1.140625" style="57" customWidth="1"/>
    <col min="5653" max="5653" width="4.7109375" style="57" customWidth="1"/>
    <col min="5654" max="5654" width="2.5703125" style="57" customWidth="1"/>
    <col min="5655" max="5655" width="4.7109375" style="57" customWidth="1"/>
    <col min="5656" max="5656" width="1" style="57" customWidth="1"/>
    <col min="5657" max="5657" width="4.7109375" style="57" customWidth="1"/>
    <col min="5658" max="5658" width="2.5703125" style="57" customWidth="1"/>
    <col min="5659" max="5659" width="4.7109375" style="57" customWidth="1"/>
    <col min="5660" max="5660" width="1" style="57" customWidth="1"/>
    <col min="5661" max="5661" width="4.7109375" style="57" customWidth="1"/>
    <col min="5662" max="5662" width="2.5703125" style="57" customWidth="1"/>
    <col min="5663" max="5663" width="4.7109375" style="57" customWidth="1"/>
    <col min="5664" max="5664" width="1" style="57" customWidth="1"/>
    <col min="5665" max="5665" width="4.5703125" style="57" customWidth="1"/>
    <col min="5666" max="5666" width="2.5703125" style="57" customWidth="1"/>
    <col min="5667" max="5667" width="4.85546875" style="57" customWidth="1"/>
    <col min="5668" max="5883" width="9.140625" style="57"/>
    <col min="5884" max="5884" width="1.42578125" style="57" customWidth="1"/>
    <col min="5885" max="5885" width="11.5703125" style="57" customWidth="1"/>
    <col min="5886" max="5888" width="0" style="57" hidden="1" customWidth="1"/>
    <col min="5889" max="5889" width="4.7109375" style="57" customWidth="1"/>
    <col min="5890" max="5890" width="2.5703125" style="57" customWidth="1"/>
    <col min="5891" max="5891" width="4.7109375" style="57" customWidth="1"/>
    <col min="5892" max="5892" width="1" style="57" customWidth="1"/>
    <col min="5893" max="5893" width="4.7109375" style="57" customWidth="1"/>
    <col min="5894" max="5894" width="2.5703125" style="57" customWidth="1"/>
    <col min="5895" max="5895" width="4.7109375" style="57" customWidth="1"/>
    <col min="5896" max="5896" width="1" style="57" customWidth="1"/>
    <col min="5897" max="5897" width="4.7109375" style="57" customWidth="1"/>
    <col min="5898" max="5898" width="2.5703125" style="57" customWidth="1"/>
    <col min="5899" max="5899" width="4.7109375" style="57" customWidth="1"/>
    <col min="5900" max="5900" width="1" style="57" customWidth="1"/>
    <col min="5901" max="5901" width="4.7109375" style="57" customWidth="1"/>
    <col min="5902" max="5902" width="2.5703125" style="57" customWidth="1"/>
    <col min="5903" max="5903" width="4.7109375" style="57" customWidth="1"/>
    <col min="5904" max="5904" width="1.140625" style="57" customWidth="1"/>
    <col min="5905" max="5905" width="4.7109375" style="57" customWidth="1"/>
    <col min="5906" max="5906" width="2.5703125" style="57" customWidth="1"/>
    <col min="5907" max="5907" width="4.7109375" style="57" customWidth="1"/>
    <col min="5908" max="5908" width="1.140625" style="57" customWidth="1"/>
    <col min="5909" max="5909" width="4.7109375" style="57" customWidth="1"/>
    <col min="5910" max="5910" width="2.5703125" style="57" customWidth="1"/>
    <col min="5911" max="5911" width="4.7109375" style="57" customWidth="1"/>
    <col min="5912" max="5912" width="1" style="57" customWidth="1"/>
    <col min="5913" max="5913" width="4.7109375" style="57" customWidth="1"/>
    <col min="5914" max="5914" width="2.5703125" style="57" customWidth="1"/>
    <col min="5915" max="5915" width="4.7109375" style="57" customWidth="1"/>
    <col min="5916" max="5916" width="1" style="57" customWidth="1"/>
    <col min="5917" max="5917" width="4.7109375" style="57" customWidth="1"/>
    <col min="5918" max="5918" width="2.5703125" style="57" customWidth="1"/>
    <col min="5919" max="5919" width="4.7109375" style="57" customWidth="1"/>
    <col min="5920" max="5920" width="1" style="57" customWidth="1"/>
    <col min="5921" max="5921" width="4.5703125" style="57" customWidth="1"/>
    <col min="5922" max="5922" width="2.5703125" style="57" customWidth="1"/>
    <col min="5923" max="5923" width="4.85546875" style="57" customWidth="1"/>
    <col min="5924" max="6139" width="9.140625" style="57"/>
    <col min="6140" max="6140" width="1.42578125" style="57" customWidth="1"/>
    <col min="6141" max="6141" width="11.5703125" style="57" customWidth="1"/>
    <col min="6142" max="6144" width="0" style="57" hidden="1" customWidth="1"/>
    <col min="6145" max="6145" width="4.7109375" style="57" customWidth="1"/>
    <col min="6146" max="6146" width="2.5703125" style="57" customWidth="1"/>
    <col min="6147" max="6147" width="4.7109375" style="57" customWidth="1"/>
    <col min="6148" max="6148" width="1" style="57" customWidth="1"/>
    <col min="6149" max="6149" width="4.7109375" style="57" customWidth="1"/>
    <col min="6150" max="6150" width="2.5703125" style="57" customWidth="1"/>
    <col min="6151" max="6151" width="4.7109375" style="57" customWidth="1"/>
    <col min="6152" max="6152" width="1" style="57" customWidth="1"/>
    <col min="6153" max="6153" width="4.7109375" style="57" customWidth="1"/>
    <col min="6154" max="6154" width="2.5703125" style="57" customWidth="1"/>
    <col min="6155" max="6155" width="4.7109375" style="57" customWidth="1"/>
    <col min="6156" max="6156" width="1" style="57" customWidth="1"/>
    <col min="6157" max="6157" width="4.7109375" style="57" customWidth="1"/>
    <col min="6158" max="6158" width="2.5703125" style="57" customWidth="1"/>
    <col min="6159" max="6159" width="4.7109375" style="57" customWidth="1"/>
    <col min="6160" max="6160" width="1.140625" style="57" customWidth="1"/>
    <col min="6161" max="6161" width="4.7109375" style="57" customWidth="1"/>
    <col min="6162" max="6162" width="2.5703125" style="57" customWidth="1"/>
    <col min="6163" max="6163" width="4.7109375" style="57" customWidth="1"/>
    <col min="6164" max="6164" width="1.140625" style="57" customWidth="1"/>
    <col min="6165" max="6165" width="4.7109375" style="57" customWidth="1"/>
    <col min="6166" max="6166" width="2.5703125" style="57" customWidth="1"/>
    <col min="6167" max="6167" width="4.7109375" style="57" customWidth="1"/>
    <col min="6168" max="6168" width="1" style="57" customWidth="1"/>
    <col min="6169" max="6169" width="4.7109375" style="57" customWidth="1"/>
    <col min="6170" max="6170" width="2.5703125" style="57" customWidth="1"/>
    <col min="6171" max="6171" width="4.7109375" style="57" customWidth="1"/>
    <col min="6172" max="6172" width="1" style="57" customWidth="1"/>
    <col min="6173" max="6173" width="4.7109375" style="57" customWidth="1"/>
    <col min="6174" max="6174" width="2.5703125" style="57" customWidth="1"/>
    <col min="6175" max="6175" width="4.7109375" style="57" customWidth="1"/>
    <col min="6176" max="6176" width="1" style="57" customWidth="1"/>
    <col min="6177" max="6177" width="4.5703125" style="57" customWidth="1"/>
    <col min="6178" max="6178" width="2.5703125" style="57" customWidth="1"/>
    <col min="6179" max="6179" width="4.85546875" style="57" customWidth="1"/>
    <col min="6180" max="6395" width="9.140625" style="57"/>
    <col min="6396" max="6396" width="1.42578125" style="57" customWidth="1"/>
    <col min="6397" max="6397" width="11.5703125" style="57" customWidth="1"/>
    <col min="6398" max="6400" width="0" style="57" hidden="1" customWidth="1"/>
    <col min="6401" max="6401" width="4.7109375" style="57" customWidth="1"/>
    <col min="6402" max="6402" width="2.5703125" style="57" customWidth="1"/>
    <col min="6403" max="6403" width="4.7109375" style="57" customWidth="1"/>
    <col min="6404" max="6404" width="1" style="57" customWidth="1"/>
    <col min="6405" max="6405" width="4.7109375" style="57" customWidth="1"/>
    <col min="6406" max="6406" width="2.5703125" style="57" customWidth="1"/>
    <col min="6407" max="6407" width="4.7109375" style="57" customWidth="1"/>
    <col min="6408" max="6408" width="1" style="57" customWidth="1"/>
    <col min="6409" max="6409" width="4.7109375" style="57" customWidth="1"/>
    <col min="6410" max="6410" width="2.5703125" style="57" customWidth="1"/>
    <col min="6411" max="6411" width="4.7109375" style="57" customWidth="1"/>
    <col min="6412" max="6412" width="1" style="57" customWidth="1"/>
    <col min="6413" max="6413" width="4.7109375" style="57" customWidth="1"/>
    <col min="6414" max="6414" width="2.5703125" style="57" customWidth="1"/>
    <col min="6415" max="6415" width="4.7109375" style="57" customWidth="1"/>
    <col min="6416" max="6416" width="1.140625" style="57" customWidth="1"/>
    <col min="6417" max="6417" width="4.7109375" style="57" customWidth="1"/>
    <col min="6418" max="6418" width="2.5703125" style="57" customWidth="1"/>
    <col min="6419" max="6419" width="4.7109375" style="57" customWidth="1"/>
    <col min="6420" max="6420" width="1.140625" style="57" customWidth="1"/>
    <col min="6421" max="6421" width="4.7109375" style="57" customWidth="1"/>
    <col min="6422" max="6422" width="2.5703125" style="57" customWidth="1"/>
    <col min="6423" max="6423" width="4.7109375" style="57" customWidth="1"/>
    <col min="6424" max="6424" width="1" style="57" customWidth="1"/>
    <col min="6425" max="6425" width="4.7109375" style="57" customWidth="1"/>
    <col min="6426" max="6426" width="2.5703125" style="57" customWidth="1"/>
    <col min="6427" max="6427" width="4.7109375" style="57" customWidth="1"/>
    <col min="6428" max="6428" width="1" style="57" customWidth="1"/>
    <col min="6429" max="6429" width="4.7109375" style="57" customWidth="1"/>
    <col min="6430" max="6430" width="2.5703125" style="57" customWidth="1"/>
    <col min="6431" max="6431" width="4.7109375" style="57" customWidth="1"/>
    <col min="6432" max="6432" width="1" style="57" customWidth="1"/>
    <col min="6433" max="6433" width="4.5703125" style="57" customWidth="1"/>
    <col min="6434" max="6434" width="2.5703125" style="57" customWidth="1"/>
    <col min="6435" max="6435" width="4.85546875" style="57" customWidth="1"/>
    <col min="6436" max="6651" width="9.140625" style="57"/>
    <col min="6652" max="6652" width="1.42578125" style="57" customWidth="1"/>
    <col min="6653" max="6653" width="11.5703125" style="57" customWidth="1"/>
    <col min="6654" max="6656" width="0" style="57" hidden="1" customWidth="1"/>
    <col min="6657" max="6657" width="4.7109375" style="57" customWidth="1"/>
    <col min="6658" max="6658" width="2.5703125" style="57" customWidth="1"/>
    <col min="6659" max="6659" width="4.7109375" style="57" customWidth="1"/>
    <col min="6660" max="6660" width="1" style="57" customWidth="1"/>
    <col min="6661" max="6661" width="4.7109375" style="57" customWidth="1"/>
    <col min="6662" max="6662" width="2.5703125" style="57" customWidth="1"/>
    <col min="6663" max="6663" width="4.7109375" style="57" customWidth="1"/>
    <col min="6664" max="6664" width="1" style="57" customWidth="1"/>
    <col min="6665" max="6665" width="4.7109375" style="57" customWidth="1"/>
    <col min="6666" max="6666" width="2.5703125" style="57" customWidth="1"/>
    <col min="6667" max="6667" width="4.7109375" style="57" customWidth="1"/>
    <col min="6668" max="6668" width="1" style="57" customWidth="1"/>
    <col min="6669" max="6669" width="4.7109375" style="57" customWidth="1"/>
    <col min="6670" max="6670" width="2.5703125" style="57" customWidth="1"/>
    <col min="6671" max="6671" width="4.7109375" style="57" customWidth="1"/>
    <col min="6672" max="6672" width="1.140625" style="57" customWidth="1"/>
    <col min="6673" max="6673" width="4.7109375" style="57" customWidth="1"/>
    <col min="6674" max="6674" width="2.5703125" style="57" customWidth="1"/>
    <col min="6675" max="6675" width="4.7109375" style="57" customWidth="1"/>
    <col min="6676" max="6676" width="1.140625" style="57" customWidth="1"/>
    <col min="6677" max="6677" width="4.7109375" style="57" customWidth="1"/>
    <col min="6678" max="6678" width="2.5703125" style="57" customWidth="1"/>
    <col min="6679" max="6679" width="4.7109375" style="57" customWidth="1"/>
    <col min="6680" max="6680" width="1" style="57" customWidth="1"/>
    <col min="6681" max="6681" width="4.7109375" style="57" customWidth="1"/>
    <col min="6682" max="6682" width="2.5703125" style="57" customWidth="1"/>
    <col min="6683" max="6683" width="4.7109375" style="57" customWidth="1"/>
    <col min="6684" max="6684" width="1" style="57" customWidth="1"/>
    <col min="6685" max="6685" width="4.7109375" style="57" customWidth="1"/>
    <col min="6686" max="6686" width="2.5703125" style="57" customWidth="1"/>
    <col min="6687" max="6687" width="4.7109375" style="57" customWidth="1"/>
    <col min="6688" max="6688" width="1" style="57" customWidth="1"/>
    <col min="6689" max="6689" width="4.5703125" style="57" customWidth="1"/>
    <col min="6690" max="6690" width="2.5703125" style="57" customWidth="1"/>
    <col min="6691" max="6691" width="4.85546875" style="57" customWidth="1"/>
    <col min="6692" max="6907" width="9.140625" style="57"/>
    <col min="6908" max="6908" width="1.42578125" style="57" customWidth="1"/>
    <col min="6909" max="6909" width="11.5703125" style="57" customWidth="1"/>
    <col min="6910" max="6912" width="0" style="57" hidden="1" customWidth="1"/>
    <col min="6913" max="6913" width="4.7109375" style="57" customWidth="1"/>
    <col min="6914" max="6914" width="2.5703125" style="57" customWidth="1"/>
    <col min="6915" max="6915" width="4.7109375" style="57" customWidth="1"/>
    <col min="6916" max="6916" width="1" style="57" customWidth="1"/>
    <col min="6917" max="6917" width="4.7109375" style="57" customWidth="1"/>
    <col min="6918" max="6918" width="2.5703125" style="57" customWidth="1"/>
    <col min="6919" max="6919" width="4.7109375" style="57" customWidth="1"/>
    <col min="6920" max="6920" width="1" style="57" customWidth="1"/>
    <col min="6921" max="6921" width="4.7109375" style="57" customWidth="1"/>
    <col min="6922" max="6922" width="2.5703125" style="57" customWidth="1"/>
    <col min="6923" max="6923" width="4.7109375" style="57" customWidth="1"/>
    <col min="6924" max="6924" width="1" style="57" customWidth="1"/>
    <col min="6925" max="6925" width="4.7109375" style="57" customWidth="1"/>
    <col min="6926" max="6926" width="2.5703125" style="57" customWidth="1"/>
    <col min="6927" max="6927" width="4.7109375" style="57" customWidth="1"/>
    <col min="6928" max="6928" width="1.140625" style="57" customWidth="1"/>
    <col min="6929" max="6929" width="4.7109375" style="57" customWidth="1"/>
    <col min="6930" max="6930" width="2.5703125" style="57" customWidth="1"/>
    <col min="6931" max="6931" width="4.7109375" style="57" customWidth="1"/>
    <col min="6932" max="6932" width="1.140625" style="57" customWidth="1"/>
    <col min="6933" max="6933" width="4.7109375" style="57" customWidth="1"/>
    <col min="6934" max="6934" width="2.5703125" style="57" customWidth="1"/>
    <col min="6935" max="6935" width="4.7109375" style="57" customWidth="1"/>
    <col min="6936" max="6936" width="1" style="57" customWidth="1"/>
    <col min="6937" max="6937" width="4.7109375" style="57" customWidth="1"/>
    <col min="6938" max="6938" width="2.5703125" style="57" customWidth="1"/>
    <col min="6939" max="6939" width="4.7109375" style="57" customWidth="1"/>
    <col min="6940" max="6940" width="1" style="57" customWidth="1"/>
    <col min="6941" max="6941" width="4.7109375" style="57" customWidth="1"/>
    <col min="6942" max="6942" width="2.5703125" style="57" customWidth="1"/>
    <col min="6943" max="6943" width="4.7109375" style="57" customWidth="1"/>
    <col min="6944" max="6944" width="1" style="57" customWidth="1"/>
    <col min="6945" max="6945" width="4.5703125" style="57" customWidth="1"/>
    <col min="6946" max="6946" width="2.5703125" style="57" customWidth="1"/>
    <col min="6947" max="6947" width="4.85546875" style="57" customWidth="1"/>
    <col min="6948" max="7163" width="9.140625" style="57"/>
    <col min="7164" max="7164" width="1.42578125" style="57" customWidth="1"/>
    <col min="7165" max="7165" width="11.5703125" style="57" customWidth="1"/>
    <col min="7166" max="7168" width="0" style="57" hidden="1" customWidth="1"/>
    <col min="7169" max="7169" width="4.7109375" style="57" customWidth="1"/>
    <col min="7170" max="7170" width="2.5703125" style="57" customWidth="1"/>
    <col min="7171" max="7171" width="4.7109375" style="57" customWidth="1"/>
    <col min="7172" max="7172" width="1" style="57" customWidth="1"/>
    <col min="7173" max="7173" width="4.7109375" style="57" customWidth="1"/>
    <col min="7174" max="7174" width="2.5703125" style="57" customWidth="1"/>
    <col min="7175" max="7175" width="4.7109375" style="57" customWidth="1"/>
    <col min="7176" max="7176" width="1" style="57" customWidth="1"/>
    <col min="7177" max="7177" width="4.7109375" style="57" customWidth="1"/>
    <col min="7178" max="7178" width="2.5703125" style="57" customWidth="1"/>
    <col min="7179" max="7179" width="4.7109375" style="57" customWidth="1"/>
    <col min="7180" max="7180" width="1" style="57" customWidth="1"/>
    <col min="7181" max="7181" width="4.7109375" style="57" customWidth="1"/>
    <col min="7182" max="7182" width="2.5703125" style="57" customWidth="1"/>
    <col min="7183" max="7183" width="4.7109375" style="57" customWidth="1"/>
    <col min="7184" max="7184" width="1.140625" style="57" customWidth="1"/>
    <col min="7185" max="7185" width="4.7109375" style="57" customWidth="1"/>
    <col min="7186" max="7186" width="2.5703125" style="57" customWidth="1"/>
    <col min="7187" max="7187" width="4.7109375" style="57" customWidth="1"/>
    <col min="7188" max="7188" width="1.140625" style="57" customWidth="1"/>
    <col min="7189" max="7189" width="4.7109375" style="57" customWidth="1"/>
    <col min="7190" max="7190" width="2.5703125" style="57" customWidth="1"/>
    <col min="7191" max="7191" width="4.7109375" style="57" customWidth="1"/>
    <col min="7192" max="7192" width="1" style="57" customWidth="1"/>
    <col min="7193" max="7193" width="4.7109375" style="57" customWidth="1"/>
    <col min="7194" max="7194" width="2.5703125" style="57" customWidth="1"/>
    <col min="7195" max="7195" width="4.7109375" style="57" customWidth="1"/>
    <col min="7196" max="7196" width="1" style="57" customWidth="1"/>
    <col min="7197" max="7197" width="4.7109375" style="57" customWidth="1"/>
    <col min="7198" max="7198" width="2.5703125" style="57" customWidth="1"/>
    <col min="7199" max="7199" width="4.7109375" style="57" customWidth="1"/>
    <col min="7200" max="7200" width="1" style="57" customWidth="1"/>
    <col min="7201" max="7201" width="4.5703125" style="57" customWidth="1"/>
    <col min="7202" max="7202" width="2.5703125" style="57" customWidth="1"/>
    <col min="7203" max="7203" width="4.85546875" style="57" customWidth="1"/>
    <col min="7204" max="7419" width="9.140625" style="57"/>
    <col min="7420" max="7420" width="1.42578125" style="57" customWidth="1"/>
    <col min="7421" max="7421" width="11.5703125" style="57" customWidth="1"/>
    <col min="7422" max="7424" width="0" style="57" hidden="1" customWidth="1"/>
    <col min="7425" max="7425" width="4.7109375" style="57" customWidth="1"/>
    <col min="7426" max="7426" width="2.5703125" style="57" customWidth="1"/>
    <col min="7427" max="7427" width="4.7109375" style="57" customWidth="1"/>
    <col min="7428" max="7428" width="1" style="57" customWidth="1"/>
    <col min="7429" max="7429" width="4.7109375" style="57" customWidth="1"/>
    <col min="7430" max="7430" width="2.5703125" style="57" customWidth="1"/>
    <col min="7431" max="7431" width="4.7109375" style="57" customWidth="1"/>
    <col min="7432" max="7432" width="1" style="57" customWidth="1"/>
    <col min="7433" max="7433" width="4.7109375" style="57" customWidth="1"/>
    <col min="7434" max="7434" width="2.5703125" style="57" customWidth="1"/>
    <col min="7435" max="7435" width="4.7109375" style="57" customWidth="1"/>
    <col min="7436" max="7436" width="1" style="57" customWidth="1"/>
    <col min="7437" max="7437" width="4.7109375" style="57" customWidth="1"/>
    <col min="7438" max="7438" width="2.5703125" style="57" customWidth="1"/>
    <col min="7439" max="7439" width="4.7109375" style="57" customWidth="1"/>
    <col min="7440" max="7440" width="1.140625" style="57" customWidth="1"/>
    <col min="7441" max="7441" width="4.7109375" style="57" customWidth="1"/>
    <col min="7442" max="7442" width="2.5703125" style="57" customWidth="1"/>
    <col min="7443" max="7443" width="4.7109375" style="57" customWidth="1"/>
    <col min="7444" max="7444" width="1.140625" style="57" customWidth="1"/>
    <col min="7445" max="7445" width="4.7109375" style="57" customWidth="1"/>
    <col min="7446" max="7446" width="2.5703125" style="57" customWidth="1"/>
    <col min="7447" max="7447" width="4.7109375" style="57" customWidth="1"/>
    <col min="7448" max="7448" width="1" style="57" customWidth="1"/>
    <col min="7449" max="7449" width="4.7109375" style="57" customWidth="1"/>
    <col min="7450" max="7450" width="2.5703125" style="57" customWidth="1"/>
    <col min="7451" max="7451" width="4.7109375" style="57" customWidth="1"/>
    <col min="7452" max="7452" width="1" style="57" customWidth="1"/>
    <col min="7453" max="7453" width="4.7109375" style="57" customWidth="1"/>
    <col min="7454" max="7454" width="2.5703125" style="57" customWidth="1"/>
    <col min="7455" max="7455" width="4.7109375" style="57" customWidth="1"/>
    <col min="7456" max="7456" width="1" style="57" customWidth="1"/>
    <col min="7457" max="7457" width="4.5703125" style="57" customWidth="1"/>
    <col min="7458" max="7458" width="2.5703125" style="57" customWidth="1"/>
    <col min="7459" max="7459" width="4.85546875" style="57" customWidth="1"/>
    <col min="7460" max="7675" width="9.140625" style="57"/>
    <col min="7676" max="7676" width="1.42578125" style="57" customWidth="1"/>
    <col min="7677" max="7677" width="11.5703125" style="57" customWidth="1"/>
    <col min="7678" max="7680" width="0" style="57" hidden="1" customWidth="1"/>
    <col min="7681" max="7681" width="4.7109375" style="57" customWidth="1"/>
    <col min="7682" max="7682" width="2.5703125" style="57" customWidth="1"/>
    <col min="7683" max="7683" width="4.7109375" style="57" customWidth="1"/>
    <col min="7684" max="7684" width="1" style="57" customWidth="1"/>
    <col min="7685" max="7685" width="4.7109375" style="57" customWidth="1"/>
    <col min="7686" max="7686" width="2.5703125" style="57" customWidth="1"/>
    <col min="7687" max="7687" width="4.7109375" style="57" customWidth="1"/>
    <col min="7688" max="7688" width="1" style="57" customWidth="1"/>
    <col min="7689" max="7689" width="4.7109375" style="57" customWidth="1"/>
    <col min="7690" max="7690" width="2.5703125" style="57" customWidth="1"/>
    <col min="7691" max="7691" width="4.7109375" style="57" customWidth="1"/>
    <col min="7692" max="7692" width="1" style="57" customWidth="1"/>
    <col min="7693" max="7693" width="4.7109375" style="57" customWidth="1"/>
    <col min="7694" max="7694" width="2.5703125" style="57" customWidth="1"/>
    <col min="7695" max="7695" width="4.7109375" style="57" customWidth="1"/>
    <col min="7696" max="7696" width="1.140625" style="57" customWidth="1"/>
    <col min="7697" max="7697" width="4.7109375" style="57" customWidth="1"/>
    <col min="7698" max="7698" width="2.5703125" style="57" customWidth="1"/>
    <col min="7699" max="7699" width="4.7109375" style="57" customWidth="1"/>
    <col min="7700" max="7700" width="1.140625" style="57" customWidth="1"/>
    <col min="7701" max="7701" width="4.7109375" style="57" customWidth="1"/>
    <col min="7702" max="7702" width="2.5703125" style="57" customWidth="1"/>
    <col min="7703" max="7703" width="4.7109375" style="57" customWidth="1"/>
    <col min="7704" max="7704" width="1" style="57" customWidth="1"/>
    <col min="7705" max="7705" width="4.7109375" style="57" customWidth="1"/>
    <col min="7706" max="7706" width="2.5703125" style="57" customWidth="1"/>
    <col min="7707" max="7707" width="4.7109375" style="57" customWidth="1"/>
    <col min="7708" max="7708" width="1" style="57" customWidth="1"/>
    <col min="7709" max="7709" width="4.7109375" style="57" customWidth="1"/>
    <col min="7710" max="7710" width="2.5703125" style="57" customWidth="1"/>
    <col min="7711" max="7711" width="4.7109375" style="57" customWidth="1"/>
    <col min="7712" max="7712" width="1" style="57" customWidth="1"/>
    <col min="7713" max="7713" width="4.5703125" style="57" customWidth="1"/>
    <col min="7714" max="7714" width="2.5703125" style="57" customWidth="1"/>
    <col min="7715" max="7715" width="4.85546875" style="57" customWidth="1"/>
    <col min="7716" max="7931" width="9.140625" style="57"/>
    <col min="7932" max="7932" width="1.42578125" style="57" customWidth="1"/>
    <col min="7933" max="7933" width="11.5703125" style="57" customWidth="1"/>
    <col min="7934" max="7936" width="0" style="57" hidden="1" customWidth="1"/>
    <col min="7937" max="7937" width="4.7109375" style="57" customWidth="1"/>
    <col min="7938" max="7938" width="2.5703125" style="57" customWidth="1"/>
    <col min="7939" max="7939" width="4.7109375" style="57" customWidth="1"/>
    <col min="7940" max="7940" width="1" style="57" customWidth="1"/>
    <col min="7941" max="7941" width="4.7109375" style="57" customWidth="1"/>
    <col min="7942" max="7942" width="2.5703125" style="57" customWidth="1"/>
    <col min="7943" max="7943" width="4.7109375" style="57" customWidth="1"/>
    <col min="7944" max="7944" width="1" style="57" customWidth="1"/>
    <col min="7945" max="7945" width="4.7109375" style="57" customWidth="1"/>
    <col min="7946" max="7946" width="2.5703125" style="57" customWidth="1"/>
    <col min="7947" max="7947" width="4.7109375" style="57" customWidth="1"/>
    <col min="7948" max="7948" width="1" style="57" customWidth="1"/>
    <col min="7949" max="7949" width="4.7109375" style="57" customWidth="1"/>
    <col min="7950" max="7950" width="2.5703125" style="57" customWidth="1"/>
    <col min="7951" max="7951" width="4.7109375" style="57" customWidth="1"/>
    <col min="7952" max="7952" width="1.140625" style="57" customWidth="1"/>
    <col min="7953" max="7953" width="4.7109375" style="57" customWidth="1"/>
    <col min="7954" max="7954" width="2.5703125" style="57" customWidth="1"/>
    <col min="7955" max="7955" width="4.7109375" style="57" customWidth="1"/>
    <col min="7956" max="7956" width="1.140625" style="57" customWidth="1"/>
    <col min="7957" max="7957" width="4.7109375" style="57" customWidth="1"/>
    <col min="7958" max="7958" width="2.5703125" style="57" customWidth="1"/>
    <col min="7959" max="7959" width="4.7109375" style="57" customWidth="1"/>
    <col min="7960" max="7960" width="1" style="57" customWidth="1"/>
    <col min="7961" max="7961" width="4.7109375" style="57" customWidth="1"/>
    <col min="7962" max="7962" width="2.5703125" style="57" customWidth="1"/>
    <col min="7963" max="7963" width="4.7109375" style="57" customWidth="1"/>
    <col min="7964" max="7964" width="1" style="57" customWidth="1"/>
    <col min="7965" max="7965" width="4.7109375" style="57" customWidth="1"/>
    <col min="7966" max="7966" width="2.5703125" style="57" customWidth="1"/>
    <col min="7967" max="7967" width="4.7109375" style="57" customWidth="1"/>
    <col min="7968" max="7968" width="1" style="57" customWidth="1"/>
    <col min="7969" max="7969" width="4.5703125" style="57" customWidth="1"/>
    <col min="7970" max="7970" width="2.5703125" style="57" customWidth="1"/>
    <col min="7971" max="7971" width="4.85546875" style="57" customWidth="1"/>
    <col min="7972" max="8187" width="9.140625" style="57"/>
    <col min="8188" max="8188" width="1.42578125" style="57" customWidth="1"/>
    <col min="8189" max="8189" width="11.5703125" style="57" customWidth="1"/>
    <col min="8190" max="8192" width="0" style="57" hidden="1" customWidth="1"/>
    <col min="8193" max="8193" width="4.7109375" style="57" customWidth="1"/>
    <col min="8194" max="8194" width="2.5703125" style="57" customWidth="1"/>
    <col min="8195" max="8195" width="4.7109375" style="57" customWidth="1"/>
    <col min="8196" max="8196" width="1" style="57" customWidth="1"/>
    <col min="8197" max="8197" width="4.7109375" style="57" customWidth="1"/>
    <col min="8198" max="8198" width="2.5703125" style="57" customWidth="1"/>
    <col min="8199" max="8199" width="4.7109375" style="57" customWidth="1"/>
    <col min="8200" max="8200" width="1" style="57" customWidth="1"/>
    <col min="8201" max="8201" width="4.7109375" style="57" customWidth="1"/>
    <col min="8202" max="8202" width="2.5703125" style="57" customWidth="1"/>
    <col min="8203" max="8203" width="4.7109375" style="57" customWidth="1"/>
    <col min="8204" max="8204" width="1" style="57" customWidth="1"/>
    <col min="8205" max="8205" width="4.7109375" style="57" customWidth="1"/>
    <col min="8206" max="8206" width="2.5703125" style="57" customWidth="1"/>
    <col min="8207" max="8207" width="4.7109375" style="57" customWidth="1"/>
    <col min="8208" max="8208" width="1.140625" style="57" customWidth="1"/>
    <col min="8209" max="8209" width="4.7109375" style="57" customWidth="1"/>
    <col min="8210" max="8210" width="2.5703125" style="57" customWidth="1"/>
    <col min="8211" max="8211" width="4.7109375" style="57" customWidth="1"/>
    <col min="8212" max="8212" width="1.140625" style="57" customWidth="1"/>
    <col min="8213" max="8213" width="4.7109375" style="57" customWidth="1"/>
    <col min="8214" max="8214" width="2.5703125" style="57" customWidth="1"/>
    <col min="8215" max="8215" width="4.7109375" style="57" customWidth="1"/>
    <col min="8216" max="8216" width="1" style="57" customWidth="1"/>
    <col min="8217" max="8217" width="4.7109375" style="57" customWidth="1"/>
    <col min="8218" max="8218" width="2.5703125" style="57" customWidth="1"/>
    <col min="8219" max="8219" width="4.7109375" style="57" customWidth="1"/>
    <col min="8220" max="8220" width="1" style="57" customWidth="1"/>
    <col min="8221" max="8221" width="4.7109375" style="57" customWidth="1"/>
    <col min="8222" max="8222" width="2.5703125" style="57" customWidth="1"/>
    <col min="8223" max="8223" width="4.7109375" style="57" customWidth="1"/>
    <col min="8224" max="8224" width="1" style="57" customWidth="1"/>
    <col min="8225" max="8225" width="4.5703125" style="57" customWidth="1"/>
    <col min="8226" max="8226" width="2.5703125" style="57" customWidth="1"/>
    <col min="8227" max="8227" width="4.85546875" style="57" customWidth="1"/>
    <col min="8228" max="8443" width="9.140625" style="57"/>
    <col min="8444" max="8444" width="1.42578125" style="57" customWidth="1"/>
    <col min="8445" max="8445" width="11.5703125" style="57" customWidth="1"/>
    <col min="8446" max="8448" width="0" style="57" hidden="1" customWidth="1"/>
    <col min="8449" max="8449" width="4.7109375" style="57" customWidth="1"/>
    <col min="8450" max="8450" width="2.5703125" style="57" customWidth="1"/>
    <col min="8451" max="8451" width="4.7109375" style="57" customWidth="1"/>
    <col min="8452" max="8452" width="1" style="57" customWidth="1"/>
    <col min="8453" max="8453" width="4.7109375" style="57" customWidth="1"/>
    <col min="8454" max="8454" width="2.5703125" style="57" customWidth="1"/>
    <col min="8455" max="8455" width="4.7109375" style="57" customWidth="1"/>
    <col min="8456" max="8456" width="1" style="57" customWidth="1"/>
    <col min="8457" max="8457" width="4.7109375" style="57" customWidth="1"/>
    <col min="8458" max="8458" width="2.5703125" style="57" customWidth="1"/>
    <col min="8459" max="8459" width="4.7109375" style="57" customWidth="1"/>
    <col min="8460" max="8460" width="1" style="57" customWidth="1"/>
    <col min="8461" max="8461" width="4.7109375" style="57" customWidth="1"/>
    <col min="8462" max="8462" width="2.5703125" style="57" customWidth="1"/>
    <col min="8463" max="8463" width="4.7109375" style="57" customWidth="1"/>
    <col min="8464" max="8464" width="1.140625" style="57" customWidth="1"/>
    <col min="8465" max="8465" width="4.7109375" style="57" customWidth="1"/>
    <col min="8466" max="8466" width="2.5703125" style="57" customWidth="1"/>
    <col min="8467" max="8467" width="4.7109375" style="57" customWidth="1"/>
    <col min="8468" max="8468" width="1.140625" style="57" customWidth="1"/>
    <col min="8469" max="8469" width="4.7109375" style="57" customWidth="1"/>
    <col min="8470" max="8470" width="2.5703125" style="57" customWidth="1"/>
    <col min="8471" max="8471" width="4.7109375" style="57" customWidth="1"/>
    <col min="8472" max="8472" width="1" style="57" customWidth="1"/>
    <col min="8473" max="8473" width="4.7109375" style="57" customWidth="1"/>
    <col min="8474" max="8474" width="2.5703125" style="57" customWidth="1"/>
    <col min="8475" max="8475" width="4.7109375" style="57" customWidth="1"/>
    <col min="8476" max="8476" width="1" style="57" customWidth="1"/>
    <col min="8477" max="8477" width="4.7109375" style="57" customWidth="1"/>
    <col min="8478" max="8478" width="2.5703125" style="57" customWidth="1"/>
    <col min="8479" max="8479" width="4.7109375" style="57" customWidth="1"/>
    <col min="8480" max="8480" width="1" style="57" customWidth="1"/>
    <col min="8481" max="8481" width="4.5703125" style="57" customWidth="1"/>
    <col min="8482" max="8482" width="2.5703125" style="57" customWidth="1"/>
    <col min="8483" max="8483" width="4.85546875" style="57" customWidth="1"/>
    <col min="8484" max="8699" width="9.140625" style="57"/>
    <col min="8700" max="8700" width="1.42578125" style="57" customWidth="1"/>
    <col min="8701" max="8701" width="11.5703125" style="57" customWidth="1"/>
    <col min="8702" max="8704" width="0" style="57" hidden="1" customWidth="1"/>
    <col min="8705" max="8705" width="4.7109375" style="57" customWidth="1"/>
    <col min="8706" max="8706" width="2.5703125" style="57" customWidth="1"/>
    <col min="8707" max="8707" width="4.7109375" style="57" customWidth="1"/>
    <col min="8708" max="8708" width="1" style="57" customWidth="1"/>
    <col min="8709" max="8709" width="4.7109375" style="57" customWidth="1"/>
    <col min="8710" max="8710" width="2.5703125" style="57" customWidth="1"/>
    <col min="8711" max="8711" width="4.7109375" style="57" customWidth="1"/>
    <col min="8712" max="8712" width="1" style="57" customWidth="1"/>
    <col min="8713" max="8713" width="4.7109375" style="57" customWidth="1"/>
    <col min="8714" max="8714" width="2.5703125" style="57" customWidth="1"/>
    <col min="8715" max="8715" width="4.7109375" style="57" customWidth="1"/>
    <col min="8716" max="8716" width="1" style="57" customWidth="1"/>
    <col min="8717" max="8717" width="4.7109375" style="57" customWidth="1"/>
    <col min="8718" max="8718" width="2.5703125" style="57" customWidth="1"/>
    <col min="8719" max="8719" width="4.7109375" style="57" customWidth="1"/>
    <col min="8720" max="8720" width="1.140625" style="57" customWidth="1"/>
    <col min="8721" max="8721" width="4.7109375" style="57" customWidth="1"/>
    <col min="8722" max="8722" width="2.5703125" style="57" customWidth="1"/>
    <col min="8723" max="8723" width="4.7109375" style="57" customWidth="1"/>
    <col min="8724" max="8724" width="1.140625" style="57" customWidth="1"/>
    <col min="8725" max="8725" width="4.7109375" style="57" customWidth="1"/>
    <col min="8726" max="8726" width="2.5703125" style="57" customWidth="1"/>
    <col min="8727" max="8727" width="4.7109375" style="57" customWidth="1"/>
    <col min="8728" max="8728" width="1" style="57" customWidth="1"/>
    <col min="8729" max="8729" width="4.7109375" style="57" customWidth="1"/>
    <col min="8730" max="8730" width="2.5703125" style="57" customWidth="1"/>
    <col min="8731" max="8731" width="4.7109375" style="57" customWidth="1"/>
    <col min="8732" max="8732" width="1" style="57" customWidth="1"/>
    <col min="8733" max="8733" width="4.7109375" style="57" customWidth="1"/>
    <col min="8734" max="8734" width="2.5703125" style="57" customWidth="1"/>
    <col min="8735" max="8735" width="4.7109375" style="57" customWidth="1"/>
    <col min="8736" max="8736" width="1" style="57" customWidth="1"/>
    <col min="8737" max="8737" width="4.5703125" style="57" customWidth="1"/>
    <col min="8738" max="8738" width="2.5703125" style="57" customWidth="1"/>
    <col min="8739" max="8739" width="4.85546875" style="57" customWidth="1"/>
    <col min="8740" max="8955" width="9.140625" style="57"/>
    <col min="8956" max="8956" width="1.42578125" style="57" customWidth="1"/>
    <col min="8957" max="8957" width="11.5703125" style="57" customWidth="1"/>
    <col min="8958" max="8960" width="0" style="57" hidden="1" customWidth="1"/>
    <col min="8961" max="8961" width="4.7109375" style="57" customWidth="1"/>
    <col min="8962" max="8962" width="2.5703125" style="57" customWidth="1"/>
    <col min="8963" max="8963" width="4.7109375" style="57" customWidth="1"/>
    <col min="8964" max="8964" width="1" style="57" customWidth="1"/>
    <col min="8965" max="8965" width="4.7109375" style="57" customWidth="1"/>
    <col min="8966" max="8966" width="2.5703125" style="57" customWidth="1"/>
    <col min="8967" max="8967" width="4.7109375" style="57" customWidth="1"/>
    <col min="8968" max="8968" width="1" style="57" customWidth="1"/>
    <col min="8969" max="8969" width="4.7109375" style="57" customWidth="1"/>
    <col min="8970" max="8970" width="2.5703125" style="57" customWidth="1"/>
    <col min="8971" max="8971" width="4.7109375" style="57" customWidth="1"/>
    <col min="8972" max="8972" width="1" style="57" customWidth="1"/>
    <col min="8973" max="8973" width="4.7109375" style="57" customWidth="1"/>
    <col min="8974" max="8974" width="2.5703125" style="57" customWidth="1"/>
    <col min="8975" max="8975" width="4.7109375" style="57" customWidth="1"/>
    <col min="8976" max="8976" width="1.140625" style="57" customWidth="1"/>
    <col min="8977" max="8977" width="4.7109375" style="57" customWidth="1"/>
    <col min="8978" max="8978" width="2.5703125" style="57" customWidth="1"/>
    <col min="8979" max="8979" width="4.7109375" style="57" customWidth="1"/>
    <col min="8980" max="8980" width="1.140625" style="57" customWidth="1"/>
    <col min="8981" max="8981" width="4.7109375" style="57" customWidth="1"/>
    <col min="8982" max="8982" width="2.5703125" style="57" customWidth="1"/>
    <col min="8983" max="8983" width="4.7109375" style="57" customWidth="1"/>
    <col min="8984" max="8984" width="1" style="57" customWidth="1"/>
    <col min="8985" max="8985" width="4.7109375" style="57" customWidth="1"/>
    <col min="8986" max="8986" width="2.5703125" style="57" customWidth="1"/>
    <col min="8987" max="8987" width="4.7109375" style="57" customWidth="1"/>
    <col min="8988" max="8988" width="1" style="57" customWidth="1"/>
    <col min="8989" max="8989" width="4.7109375" style="57" customWidth="1"/>
    <col min="8990" max="8990" width="2.5703125" style="57" customWidth="1"/>
    <col min="8991" max="8991" width="4.7109375" style="57" customWidth="1"/>
    <col min="8992" max="8992" width="1" style="57" customWidth="1"/>
    <col min="8993" max="8993" width="4.5703125" style="57" customWidth="1"/>
    <col min="8994" max="8994" width="2.5703125" style="57" customWidth="1"/>
    <col min="8995" max="8995" width="4.85546875" style="57" customWidth="1"/>
    <col min="8996" max="9211" width="9.140625" style="57"/>
    <col min="9212" max="9212" width="1.42578125" style="57" customWidth="1"/>
    <col min="9213" max="9213" width="11.5703125" style="57" customWidth="1"/>
    <col min="9214" max="9216" width="0" style="57" hidden="1" customWidth="1"/>
    <col min="9217" max="9217" width="4.7109375" style="57" customWidth="1"/>
    <col min="9218" max="9218" width="2.5703125" style="57" customWidth="1"/>
    <col min="9219" max="9219" width="4.7109375" style="57" customWidth="1"/>
    <col min="9220" max="9220" width="1" style="57" customWidth="1"/>
    <col min="9221" max="9221" width="4.7109375" style="57" customWidth="1"/>
    <col min="9222" max="9222" width="2.5703125" style="57" customWidth="1"/>
    <col min="9223" max="9223" width="4.7109375" style="57" customWidth="1"/>
    <col min="9224" max="9224" width="1" style="57" customWidth="1"/>
    <col min="9225" max="9225" width="4.7109375" style="57" customWidth="1"/>
    <col min="9226" max="9226" width="2.5703125" style="57" customWidth="1"/>
    <col min="9227" max="9227" width="4.7109375" style="57" customWidth="1"/>
    <col min="9228" max="9228" width="1" style="57" customWidth="1"/>
    <col min="9229" max="9229" width="4.7109375" style="57" customWidth="1"/>
    <col min="9230" max="9230" width="2.5703125" style="57" customWidth="1"/>
    <col min="9231" max="9231" width="4.7109375" style="57" customWidth="1"/>
    <col min="9232" max="9232" width="1.140625" style="57" customWidth="1"/>
    <col min="9233" max="9233" width="4.7109375" style="57" customWidth="1"/>
    <col min="9234" max="9234" width="2.5703125" style="57" customWidth="1"/>
    <col min="9235" max="9235" width="4.7109375" style="57" customWidth="1"/>
    <col min="9236" max="9236" width="1.140625" style="57" customWidth="1"/>
    <col min="9237" max="9237" width="4.7109375" style="57" customWidth="1"/>
    <col min="9238" max="9238" width="2.5703125" style="57" customWidth="1"/>
    <col min="9239" max="9239" width="4.7109375" style="57" customWidth="1"/>
    <col min="9240" max="9240" width="1" style="57" customWidth="1"/>
    <col min="9241" max="9241" width="4.7109375" style="57" customWidth="1"/>
    <col min="9242" max="9242" width="2.5703125" style="57" customWidth="1"/>
    <col min="9243" max="9243" width="4.7109375" style="57" customWidth="1"/>
    <col min="9244" max="9244" width="1" style="57" customWidth="1"/>
    <col min="9245" max="9245" width="4.7109375" style="57" customWidth="1"/>
    <col min="9246" max="9246" width="2.5703125" style="57" customWidth="1"/>
    <col min="9247" max="9247" width="4.7109375" style="57" customWidth="1"/>
    <col min="9248" max="9248" width="1" style="57" customWidth="1"/>
    <col min="9249" max="9249" width="4.5703125" style="57" customWidth="1"/>
    <col min="9250" max="9250" width="2.5703125" style="57" customWidth="1"/>
    <col min="9251" max="9251" width="4.85546875" style="57" customWidth="1"/>
    <col min="9252" max="9467" width="9.140625" style="57"/>
    <col min="9468" max="9468" width="1.42578125" style="57" customWidth="1"/>
    <col min="9469" max="9469" width="11.5703125" style="57" customWidth="1"/>
    <col min="9470" max="9472" width="0" style="57" hidden="1" customWidth="1"/>
    <col min="9473" max="9473" width="4.7109375" style="57" customWidth="1"/>
    <col min="9474" max="9474" width="2.5703125" style="57" customWidth="1"/>
    <col min="9475" max="9475" width="4.7109375" style="57" customWidth="1"/>
    <col min="9476" max="9476" width="1" style="57" customWidth="1"/>
    <col min="9477" max="9477" width="4.7109375" style="57" customWidth="1"/>
    <col min="9478" max="9478" width="2.5703125" style="57" customWidth="1"/>
    <col min="9479" max="9479" width="4.7109375" style="57" customWidth="1"/>
    <col min="9480" max="9480" width="1" style="57" customWidth="1"/>
    <col min="9481" max="9481" width="4.7109375" style="57" customWidth="1"/>
    <col min="9482" max="9482" width="2.5703125" style="57" customWidth="1"/>
    <col min="9483" max="9483" width="4.7109375" style="57" customWidth="1"/>
    <col min="9484" max="9484" width="1" style="57" customWidth="1"/>
    <col min="9485" max="9485" width="4.7109375" style="57" customWidth="1"/>
    <col min="9486" max="9486" width="2.5703125" style="57" customWidth="1"/>
    <col min="9487" max="9487" width="4.7109375" style="57" customWidth="1"/>
    <col min="9488" max="9488" width="1.140625" style="57" customWidth="1"/>
    <col min="9489" max="9489" width="4.7109375" style="57" customWidth="1"/>
    <col min="9490" max="9490" width="2.5703125" style="57" customWidth="1"/>
    <col min="9491" max="9491" width="4.7109375" style="57" customWidth="1"/>
    <col min="9492" max="9492" width="1.140625" style="57" customWidth="1"/>
    <col min="9493" max="9493" width="4.7109375" style="57" customWidth="1"/>
    <col min="9494" max="9494" width="2.5703125" style="57" customWidth="1"/>
    <col min="9495" max="9495" width="4.7109375" style="57" customWidth="1"/>
    <col min="9496" max="9496" width="1" style="57" customWidth="1"/>
    <col min="9497" max="9497" width="4.7109375" style="57" customWidth="1"/>
    <col min="9498" max="9498" width="2.5703125" style="57" customWidth="1"/>
    <col min="9499" max="9499" width="4.7109375" style="57" customWidth="1"/>
    <col min="9500" max="9500" width="1" style="57" customWidth="1"/>
    <col min="9501" max="9501" width="4.7109375" style="57" customWidth="1"/>
    <col min="9502" max="9502" width="2.5703125" style="57" customWidth="1"/>
    <col min="9503" max="9503" width="4.7109375" style="57" customWidth="1"/>
    <col min="9504" max="9504" width="1" style="57" customWidth="1"/>
    <col min="9505" max="9505" width="4.5703125" style="57" customWidth="1"/>
    <col min="9506" max="9506" width="2.5703125" style="57" customWidth="1"/>
    <col min="9507" max="9507" width="4.85546875" style="57" customWidth="1"/>
    <col min="9508" max="9723" width="9.140625" style="57"/>
    <col min="9724" max="9724" width="1.42578125" style="57" customWidth="1"/>
    <col min="9725" max="9725" width="11.5703125" style="57" customWidth="1"/>
    <col min="9726" max="9728" width="0" style="57" hidden="1" customWidth="1"/>
    <col min="9729" max="9729" width="4.7109375" style="57" customWidth="1"/>
    <col min="9730" max="9730" width="2.5703125" style="57" customWidth="1"/>
    <col min="9731" max="9731" width="4.7109375" style="57" customWidth="1"/>
    <col min="9732" max="9732" width="1" style="57" customWidth="1"/>
    <col min="9733" max="9733" width="4.7109375" style="57" customWidth="1"/>
    <col min="9734" max="9734" width="2.5703125" style="57" customWidth="1"/>
    <col min="9735" max="9735" width="4.7109375" style="57" customWidth="1"/>
    <col min="9736" max="9736" width="1" style="57" customWidth="1"/>
    <col min="9737" max="9737" width="4.7109375" style="57" customWidth="1"/>
    <col min="9738" max="9738" width="2.5703125" style="57" customWidth="1"/>
    <col min="9739" max="9739" width="4.7109375" style="57" customWidth="1"/>
    <col min="9740" max="9740" width="1" style="57" customWidth="1"/>
    <col min="9741" max="9741" width="4.7109375" style="57" customWidth="1"/>
    <col min="9742" max="9742" width="2.5703125" style="57" customWidth="1"/>
    <col min="9743" max="9743" width="4.7109375" style="57" customWidth="1"/>
    <col min="9744" max="9744" width="1.140625" style="57" customWidth="1"/>
    <col min="9745" max="9745" width="4.7109375" style="57" customWidth="1"/>
    <col min="9746" max="9746" width="2.5703125" style="57" customWidth="1"/>
    <col min="9747" max="9747" width="4.7109375" style="57" customWidth="1"/>
    <col min="9748" max="9748" width="1.140625" style="57" customWidth="1"/>
    <col min="9749" max="9749" width="4.7109375" style="57" customWidth="1"/>
    <col min="9750" max="9750" width="2.5703125" style="57" customWidth="1"/>
    <col min="9751" max="9751" width="4.7109375" style="57" customWidth="1"/>
    <col min="9752" max="9752" width="1" style="57" customWidth="1"/>
    <col min="9753" max="9753" width="4.7109375" style="57" customWidth="1"/>
    <col min="9754" max="9754" width="2.5703125" style="57" customWidth="1"/>
    <col min="9755" max="9755" width="4.7109375" style="57" customWidth="1"/>
    <col min="9756" max="9756" width="1" style="57" customWidth="1"/>
    <col min="9757" max="9757" width="4.7109375" style="57" customWidth="1"/>
    <col min="9758" max="9758" width="2.5703125" style="57" customWidth="1"/>
    <col min="9759" max="9759" width="4.7109375" style="57" customWidth="1"/>
    <col min="9760" max="9760" width="1" style="57" customWidth="1"/>
    <col min="9761" max="9761" width="4.5703125" style="57" customWidth="1"/>
    <col min="9762" max="9762" width="2.5703125" style="57" customWidth="1"/>
    <col min="9763" max="9763" width="4.85546875" style="57" customWidth="1"/>
    <col min="9764" max="9979" width="9.140625" style="57"/>
    <col min="9980" max="9980" width="1.42578125" style="57" customWidth="1"/>
    <col min="9981" max="9981" width="11.5703125" style="57" customWidth="1"/>
    <col min="9982" max="9984" width="0" style="57" hidden="1" customWidth="1"/>
    <col min="9985" max="9985" width="4.7109375" style="57" customWidth="1"/>
    <col min="9986" max="9986" width="2.5703125" style="57" customWidth="1"/>
    <col min="9987" max="9987" width="4.7109375" style="57" customWidth="1"/>
    <col min="9988" max="9988" width="1" style="57" customWidth="1"/>
    <col min="9989" max="9989" width="4.7109375" style="57" customWidth="1"/>
    <col min="9990" max="9990" width="2.5703125" style="57" customWidth="1"/>
    <col min="9991" max="9991" width="4.7109375" style="57" customWidth="1"/>
    <col min="9992" max="9992" width="1" style="57" customWidth="1"/>
    <col min="9993" max="9993" width="4.7109375" style="57" customWidth="1"/>
    <col min="9994" max="9994" width="2.5703125" style="57" customWidth="1"/>
    <col min="9995" max="9995" width="4.7109375" style="57" customWidth="1"/>
    <col min="9996" max="9996" width="1" style="57" customWidth="1"/>
    <col min="9997" max="9997" width="4.7109375" style="57" customWidth="1"/>
    <col min="9998" max="9998" width="2.5703125" style="57" customWidth="1"/>
    <col min="9999" max="9999" width="4.7109375" style="57" customWidth="1"/>
    <col min="10000" max="10000" width="1.140625" style="57" customWidth="1"/>
    <col min="10001" max="10001" width="4.7109375" style="57" customWidth="1"/>
    <col min="10002" max="10002" width="2.5703125" style="57" customWidth="1"/>
    <col min="10003" max="10003" width="4.7109375" style="57" customWidth="1"/>
    <col min="10004" max="10004" width="1.140625" style="57" customWidth="1"/>
    <col min="10005" max="10005" width="4.7109375" style="57" customWidth="1"/>
    <col min="10006" max="10006" width="2.5703125" style="57" customWidth="1"/>
    <col min="10007" max="10007" width="4.7109375" style="57" customWidth="1"/>
    <col min="10008" max="10008" width="1" style="57" customWidth="1"/>
    <col min="10009" max="10009" width="4.7109375" style="57" customWidth="1"/>
    <col min="10010" max="10010" width="2.5703125" style="57" customWidth="1"/>
    <col min="10011" max="10011" width="4.7109375" style="57" customWidth="1"/>
    <col min="10012" max="10012" width="1" style="57" customWidth="1"/>
    <col min="10013" max="10013" width="4.7109375" style="57" customWidth="1"/>
    <col min="10014" max="10014" width="2.5703125" style="57" customWidth="1"/>
    <col min="10015" max="10015" width="4.7109375" style="57" customWidth="1"/>
    <col min="10016" max="10016" width="1" style="57" customWidth="1"/>
    <col min="10017" max="10017" width="4.5703125" style="57" customWidth="1"/>
    <col min="10018" max="10018" width="2.5703125" style="57" customWidth="1"/>
    <col min="10019" max="10019" width="4.85546875" style="57" customWidth="1"/>
    <col min="10020" max="10235" width="9.140625" style="57"/>
    <col min="10236" max="10236" width="1.42578125" style="57" customWidth="1"/>
    <col min="10237" max="10237" width="11.5703125" style="57" customWidth="1"/>
    <col min="10238" max="10240" width="0" style="57" hidden="1" customWidth="1"/>
    <col min="10241" max="10241" width="4.7109375" style="57" customWidth="1"/>
    <col min="10242" max="10242" width="2.5703125" style="57" customWidth="1"/>
    <col min="10243" max="10243" width="4.7109375" style="57" customWidth="1"/>
    <col min="10244" max="10244" width="1" style="57" customWidth="1"/>
    <col min="10245" max="10245" width="4.7109375" style="57" customWidth="1"/>
    <col min="10246" max="10246" width="2.5703125" style="57" customWidth="1"/>
    <col min="10247" max="10247" width="4.7109375" style="57" customWidth="1"/>
    <col min="10248" max="10248" width="1" style="57" customWidth="1"/>
    <col min="10249" max="10249" width="4.7109375" style="57" customWidth="1"/>
    <col min="10250" max="10250" width="2.5703125" style="57" customWidth="1"/>
    <col min="10251" max="10251" width="4.7109375" style="57" customWidth="1"/>
    <col min="10252" max="10252" width="1" style="57" customWidth="1"/>
    <col min="10253" max="10253" width="4.7109375" style="57" customWidth="1"/>
    <col min="10254" max="10254" width="2.5703125" style="57" customWidth="1"/>
    <col min="10255" max="10255" width="4.7109375" style="57" customWidth="1"/>
    <col min="10256" max="10256" width="1.140625" style="57" customWidth="1"/>
    <col min="10257" max="10257" width="4.7109375" style="57" customWidth="1"/>
    <col min="10258" max="10258" width="2.5703125" style="57" customWidth="1"/>
    <col min="10259" max="10259" width="4.7109375" style="57" customWidth="1"/>
    <col min="10260" max="10260" width="1.140625" style="57" customWidth="1"/>
    <col min="10261" max="10261" width="4.7109375" style="57" customWidth="1"/>
    <col min="10262" max="10262" width="2.5703125" style="57" customWidth="1"/>
    <col min="10263" max="10263" width="4.7109375" style="57" customWidth="1"/>
    <col min="10264" max="10264" width="1" style="57" customWidth="1"/>
    <col min="10265" max="10265" width="4.7109375" style="57" customWidth="1"/>
    <col min="10266" max="10266" width="2.5703125" style="57" customWidth="1"/>
    <col min="10267" max="10267" width="4.7109375" style="57" customWidth="1"/>
    <col min="10268" max="10268" width="1" style="57" customWidth="1"/>
    <col min="10269" max="10269" width="4.7109375" style="57" customWidth="1"/>
    <col min="10270" max="10270" width="2.5703125" style="57" customWidth="1"/>
    <col min="10271" max="10271" width="4.7109375" style="57" customWidth="1"/>
    <col min="10272" max="10272" width="1" style="57" customWidth="1"/>
    <col min="10273" max="10273" width="4.5703125" style="57" customWidth="1"/>
    <col min="10274" max="10274" width="2.5703125" style="57" customWidth="1"/>
    <col min="10275" max="10275" width="4.85546875" style="57" customWidth="1"/>
    <col min="10276" max="10491" width="9.140625" style="57"/>
    <col min="10492" max="10492" width="1.42578125" style="57" customWidth="1"/>
    <col min="10493" max="10493" width="11.5703125" style="57" customWidth="1"/>
    <col min="10494" max="10496" width="0" style="57" hidden="1" customWidth="1"/>
    <col min="10497" max="10497" width="4.7109375" style="57" customWidth="1"/>
    <col min="10498" max="10498" width="2.5703125" style="57" customWidth="1"/>
    <col min="10499" max="10499" width="4.7109375" style="57" customWidth="1"/>
    <col min="10500" max="10500" width="1" style="57" customWidth="1"/>
    <col min="10501" max="10501" width="4.7109375" style="57" customWidth="1"/>
    <col min="10502" max="10502" width="2.5703125" style="57" customWidth="1"/>
    <col min="10503" max="10503" width="4.7109375" style="57" customWidth="1"/>
    <col min="10504" max="10504" width="1" style="57" customWidth="1"/>
    <col min="10505" max="10505" width="4.7109375" style="57" customWidth="1"/>
    <col min="10506" max="10506" width="2.5703125" style="57" customWidth="1"/>
    <col min="10507" max="10507" width="4.7109375" style="57" customWidth="1"/>
    <col min="10508" max="10508" width="1" style="57" customWidth="1"/>
    <col min="10509" max="10509" width="4.7109375" style="57" customWidth="1"/>
    <col min="10510" max="10510" width="2.5703125" style="57" customWidth="1"/>
    <col min="10511" max="10511" width="4.7109375" style="57" customWidth="1"/>
    <col min="10512" max="10512" width="1.140625" style="57" customWidth="1"/>
    <col min="10513" max="10513" width="4.7109375" style="57" customWidth="1"/>
    <col min="10514" max="10514" width="2.5703125" style="57" customWidth="1"/>
    <col min="10515" max="10515" width="4.7109375" style="57" customWidth="1"/>
    <col min="10516" max="10516" width="1.140625" style="57" customWidth="1"/>
    <col min="10517" max="10517" width="4.7109375" style="57" customWidth="1"/>
    <col min="10518" max="10518" width="2.5703125" style="57" customWidth="1"/>
    <col min="10519" max="10519" width="4.7109375" style="57" customWidth="1"/>
    <col min="10520" max="10520" width="1" style="57" customWidth="1"/>
    <col min="10521" max="10521" width="4.7109375" style="57" customWidth="1"/>
    <col min="10522" max="10522" width="2.5703125" style="57" customWidth="1"/>
    <col min="10523" max="10523" width="4.7109375" style="57" customWidth="1"/>
    <col min="10524" max="10524" width="1" style="57" customWidth="1"/>
    <col min="10525" max="10525" width="4.7109375" style="57" customWidth="1"/>
    <col min="10526" max="10526" width="2.5703125" style="57" customWidth="1"/>
    <col min="10527" max="10527" width="4.7109375" style="57" customWidth="1"/>
    <col min="10528" max="10528" width="1" style="57" customWidth="1"/>
    <col min="10529" max="10529" width="4.5703125" style="57" customWidth="1"/>
    <col min="10530" max="10530" width="2.5703125" style="57" customWidth="1"/>
    <col min="10531" max="10531" width="4.85546875" style="57" customWidth="1"/>
    <col min="10532" max="10747" width="9.140625" style="57"/>
    <col min="10748" max="10748" width="1.42578125" style="57" customWidth="1"/>
    <col min="10749" max="10749" width="11.5703125" style="57" customWidth="1"/>
    <col min="10750" max="10752" width="0" style="57" hidden="1" customWidth="1"/>
    <col min="10753" max="10753" width="4.7109375" style="57" customWidth="1"/>
    <col min="10754" max="10754" width="2.5703125" style="57" customWidth="1"/>
    <col min="10755" max="10755" width="4.7109375" style="57" customWidth="1"/>
    <col min="10756" max="10756" width="1" style="57" customWidth="1"/>
    <col min="10757" max="10757" width="4.7109375" style="57" customWidth="1"/>
    <col min="10758" max="10758" width="2.5703125" style="57" customWidth="1"/>
    <col min="10759" max="10759" width="4.7109375" style="57" customWidth="1"/>
    <col min="10760" max="10760" width="1" style="57" customWidth="1"/>
    <col min="10761" max="10761" width="4.7109375" style="57" customWidth="1"/>
    <col min="10762" max="10762" width="2.5703125" style="57" customWidth="1"/>
    <col min="10763" max="10763" width="4.7109375" style="57" customWidth="1"/>
    <col min="10764" max="10764" width="1" style="57" customWidth="1"/>
    <col min="10765" max="10765" width="4.7109375" style="57" customWidth="1"/>
    <col min="10766" max="10766" width="2.5703125" style="57" customWidth="1"/>
    <col min="10767" max="10767" width="4.7109375" style="57" customWidth="1"/>
    <col min="10768" max="10768" width="1.140625" style="57" customWidth="1"/>
    <col min="10769" max="10769" width="4.7109375" style="57" customWidth="1"/>
    <col min="10770" max="10770" width="2.5703125" style="57" customWidth="1"/>
    <col min="10771" max="10771" width="4.7109375" style="57" customWidth="1"/>
    <col min="10772" max="10772" width="1.140625" style="57" customWidth="1"/>
    <col min="10773" max="10773" width="4.7109375" style="57" customWidth="1"/>
    <col min="10774" max="10774" width="2.5703125" style="57" customWidth="1"/>
    <col min="10775" max="10775" width="4.7109375" style="57" customWidth="1"/>
    <col min="10776" max="10776" width="1" style="57" customWidth="1"/>
    <col min="10777" max="10777" width="4.7109375" style="57" customWidth="1"/>
    <col min="10778" max="10778" width="2.5703125" style="57" customWidth="1"/>
    <col min="10779" max="10779" width="4.7109375" style="57" customWidth="1"/>
    <col min="10780" max="10780" width="1" style="57" customWidth="1"/>
    <col min="10781" max="10781" width="4.7109375" style="57" customWidth="1"/>
    <col min="10782" max="10782" width="2.5703125" style="57" customWidth="1"/>
    <col min="10783" max="10783" width="4.7109375" style="57" customWidth="1"/>
    <col min="10784" max="10784" width="1" style="57" customWidth="1"/>
    <col min="10785" max="10785" width="4.5703125" style="57" customWidth="1"/>
    <col min="10786" max="10786" width="2.5703125" style="57" customWidth="1"/>
    <col min="10787" max="10787" width="4.85546875" style="57" customWidth="1"/>
    <col min="10788" max="11003" width="9.140625" style="57"/>
    <col min="11004" max="11004" width="1.42578125" style="57" customWidth="1"/>
    <col min="11005" max="11005" width="11.5703125" style="57" customWidth="1"/>
    <col min="11006" max="11008" width="0" style="57" hidden="1" customWidth="1"/>
    <col min="11009" max="11009" width="4.7109375" style="57" customWidth="1"/>
    <col min="11010" max="11010" width="2.5703125" style="57" customWidth="1"/>
    <col min="11011" max="11011" width="4.7109375" style="57" customWidth="1"/>
    <col min="11012" max="11012" width="1" style="57" customWidth="1"/>
    <col min="11013" max="11013" width="4.7109375" style="57" customWidth="1"/>
    <col min="11014" max="11014" width="2.5703125" style="57" customWidth="1"/>
    <col min="11015" max="11015" width="4.7109375" style="57" customWidth="1"/>
    <col min="11016" max="11016" width="1" style="57" customWidth="1"/>
    <col min="11017" max="11017" width="4.7109375" style="57" customWidth="1"/>
    <col min="11018" max="11018" width="2.5703125" style="57" customWidth="1"/>
    <col min="11019" max="11019" width="4.7109375" style="57" customWidth="1"/>
    <col min="11020" max="11020" width="1" style="57" customWidth="1"/>
    <col min="11021" max="11021" width="4.7109375" style="57" customWidth="1"/>
    <col min="11022" max="11022" width="2.5703125" style="57" customWidth="1"/>
    <col min="11023" max="11023" width="4.7109375" style="57" customWidth="1"/>
    <col min="11024" max="11024" width="1.140625" style="57" customWidth="1"/>
    <col min="11025" max="11025" width="4.7109375" style="57" customWidth="1"/>
    <col min="11026" max="11026" width="2.5703125" style="57" customWidth="1"/>
    <col min="11027" max="11027" width="4.7109375" style="57" customWidth="1"/>
    <col min="11028" max="11028" width="1.140625" style="57" customWidth="1"/>
    <col min="11029" max="11029" width="4.7109375" style="57" customWidth="1"/>
    <col min="11030" max="11030" width="2.5703125" style="57" customWidth="1"/>
    <col min="11031" max="11031" width="4.7109375" style="57" customWidth="1"/>
    <col min="11032" max="11032" width="1" style="57" customWidth="1"/>
    <col min="11033" max="11033" width="4.7109375" style="57" customWidth="1"/>
    <col min="11034" max="11034" width="2.5703125" style="57" customWidth="1"/>
    <col min="11035" max="11035" width="4.7109375" style="57" customWidth="1"/>
    <col min="11036" max="11036" width="1" style="57" customWidth="1"/>
    <col min="11037" max="11037" width="4.7109375" style="57" customWidth="1"/>
    <col min="11038" max="11038" width="2.5703125" style="57" customWidth="1"/>
    <col min="11039" max="11039" width="4.7109375" style="57" customWidth="1"/>
    <col min="11040" max="11040" width="1" style="57" customWidth="1"/>
    <col min="11041" max="11041" width="4.5703125" style="57" customWidth="1"/>
    <col min="11042" max="11042" width="2.5703125" style="57" customWidth="1"/>
    <col min="11043" max="11043" width="4.85546875" style="57" customWidth="1"/>
    <col min="11044" max="11259" width="9.140625" style="57"/>
    <col min="11260" max="11260" width="1.42578125" style="57" customWidth="1"/>
    <col min="11261" max="11261" width="11.5703125" style="57" customWidth="1"/>
    <col min="11262" max="11264" width="0" style="57" hidden="1" customWidth="1"/>
    <col min="11265" max="11265" width="4.7109375" style="57" customWidth="1"/>
    <col min="11266" max="11266" width="2.5703125" style="57" customWidth="1"/>
    <col min="11267" max="11267" width="4.7109375" style="57" customWidth="1"/>
    <col min="11268" max="11268" width="1" style="57" customWidth="1"/>
    <col min="11269" max="11269" width="4.7109375" style="57" customWidth="1"/>
    <col min="11270" max="11270" width="2.5703125" style="57" customWidth="1"/>
    <col min="11271" max="11271" width="4.7109375" style="57" customWidth="1"/>
    <col min="11272" max="11272" width="1" style="57" customWidth="1"/>
    <col min="11273" max="11273" width="4.7109375" style="57" customWidth="1"/>
    <col min="11274" max="11274" width="2.5703125" style="57" customWidth="1"/>
    <col min="11275" max="11275" width="4.7109375" style="57" customWidth="1"/>
    <col min="11276" max="11276" width="1" style="57" customWidth="1"/>
    <col min="11277" max="11277" width="4.7109375" style="57" customWidth="1"/>
    <col min="11278" max="11278" width="2.5703125" style="57" customWidth="1"/>
    <col min="11279" max="11279" width="4.7109375" style="57" customWidth="1"/>
    <col min="11280" max="11280" width="1.140625" style="57" customWidth="1"/>
    <col min="11281" max="11281" width="4.7109375" style="57" customWidth="1"/>
    <col min="11282" max="11282" width="2.5703125" style="57" customWidth="1"/>
    <col min="11283" max="11283" width="4.7109375" style="57" customWidth="1"/>
    <col min="11284" max="11284" width="1.140625" style="57" customWidth="1"/>
    <col min="11285" max="11285" width="4.7109375" style="57" customWidth="1"/>
    <col min="11286" max="11286" width="2.5703125" style="57" customWidth="1"/>
    <col min="11287" max="11287" width="4.7109375" style="57" customWidth="1"/>
    <col min="11288" max="11288" width="1" style="57" customWidth="1"/>
    <col min="11289" max="11289" width="4.7109375" style="57" customWidth="1"/>
    <col min="11290" max="11290" width="2.5703125" style="57" customWidth="1"/>
    <col min="11291" max="11291" width="4.7109375" style="57" customWidth="1"/>
    <col min="11292" max="11292" width="1" style="57" customWidth="1"/>
    <col min="11293" max="11293" width="4.7109375" style="57" customWidth="1"/>
    <col min="11294" max="11294" width="2.5703125" style="57" customWidth="1"/>
    <col min="11295" max="11295" width="4.7109375" style="57" customWidth="1"/>
    <col min="11296" max="11296" width="1" style="57" customWidth="1"/>
    <col min="11297" max="11297" width="4.5703125" style="57" customWidth="1"/>
    <col min="11298" max="11298" width="2.5703125" style="57" customWidth="1"/>
    <col min="11299" max="11299" width="4.85546875" style="57" customWidth="1"/>
    <col min="11300" max="11515" width="9.140625" style="57"/>
    <col min="11516" max="11516" width="1.42578125" style="57" customWidth="1"/>
    <col min="11517" max="11517" width="11.5703125" style="57" customWidth="1"/>
    <col min="11518" max="11520" width="0" style="57" hidden="1" customWidth="1"/>
    <col min="11521" max="11521" width="4.7109375" style="57" customWidth="1"/>
    <col min="11522" max="11522" width="2.5703125" style="57" customWidth="1"/>
    <col min="11523" max="11523" width="4.7109375" style="57" customWidth="1"/>
    <col min="11524" max="11524" width="1" style="57" customWidth="1"/>
    <col min="11525" max="11525" width="4.7109375" style="57" customWidth="1"/>
    <col min="11526" max="11526" width="2.5703125" style="57" customWidth="1"/>
    <col min="11527" max="11527" width="4.7109375" style="57" customWidth="1"/>
    <col min="11528" max="11528" width="1" style="57" customWidth="1"/>
    <col min="11529" max="11529" width="4.7109375" style="57" customWidth="1"/>
    <col min="11530" max="11530" width="2.5703125" style="57" customWidth="1"/>
    <col min="11531" max="11531" width="4.7109375" style="57" customWidth="1"/>
    <col min="11532" max="11532" width="1" style="57" customWidth="1"/>
    <col min="11533" max="11533" width="4.7109375" style="57" customWidth="1"/>
    <col min="11534" max="11534" width="2.5703125" style="57" customWidth="1"/>
    <col min="11535" max="11535" width="4.7109375" style="57" customWidth="1"/>
    <col min="11536" max="11536" width="1.140625" style="57" customWidth="1"/>
    <col min="11537" max="11537" width="4.7109375" style="57" customWidth="1"/>
    <col min="11538" max="11538" width="2.5703125" style="57" customWidth="1"/>
    <col min="11539" max="11539" width="4.7109375" style="57" customWidth="1"/>
    <col min="11540" max="11540" width="1.140625" style="57" customWidth="1"/>
    <col min="11541" max="11541" width="4.7109375" style="57" customWidth="1"/>
    <col min="11542" max="11542" width="2.5703125" style="57" customWidth="1"/>
    <col min="11543" max="11543" width="4.7109375" style="57" customWidth="1"/>
    <col min="11544" max="11544" width="1" style="57" customWidth="1"/>
    <col min="11545" max="11545" width="4.7109375" style="57" customWidth="1"/>
    <col min="11546" max="11546" width="2.5703125" style="57" customWidth="1"/>
    <col min="11547" max="11547" width="4.7109375" style="57" customWidth="1"/>
    <col min="11548" max="11548" width="1" style="57" customWidth="1"/>
    <col min="11549" max="11549" width="4.7109375" style="57" customWidth="1"/>
    <col min="11550" max="11550" width="2.5703125" style="57" customWidth="1"/>
    <col min="11551" max="11551" width="4.7109375" style="57" customWidth="1"/>
    <col min="11552" max="11552" width="1" style="57" customWidth="1"/>
    <col min="11553" max="11553" width="4.5703125" style="57" customWidth="1"/>
    <col min="11554" max="11554" width="2.5703125" style="57" customWidth="1"/>
    <col min="11555" max="11555" width="4.85546875" style="57" customWidth="1"/>
    <col min="11556" max="11771" width="9.140625" style="57"/>
    <col min="11772" max="11772" width="1.42578125" style="57" customWidth="1"/>
    <col min="11773" max="11773" width="11.5703125" style="57" customWidth="1"/>
    <col min="11774" max="11776" width="0" style="57" hidden="1" customWidth="1"/>
    <col min="11777" max="11777" width="4.7109375" style="57" customWidth="1"/>
    <col min="11778" max="11778" width="2.5703125" style="57" customWidth="1"/>
    <col min="11779" max="11779" width="4.7109375" style="57" customWidth="1"/>
    <col min="11780" max="11780" width="1" style="57" customWidth="1"/>
    <col min="11781" max="11781" width="4.7109375" style="57" customWidth="1"/>
    <col min="11782" max="11782" width="2.5703125" style="57" customWidth="1"/>
    <col min="11783" max="11783" width="4.7109375" style="57" customWidth="1"/>
    <col min="11784" max="11784" width="1" style="57" customWidth="1"/>
    <col min="11785" max="11785" width="4.7109375" style="57" customWidth="1"/>
    <col min="11786" max="11786" width="2.5703125" style="57" customWidth="1"/>
    <col min="11787" max="11787" width="4.7109375" style="57" customWidth="1"/>
    <col min="11788" max="11788" width="1" style="57" customWidth="1"/>
    <col min="11789" max="11789" width="4.7109375" style="57" customWidth="1"/>
    <col min="11790" max="11790" width="2.5703125" style="57" customWidth="1"/>
    <col min="11791" max="11791" width="4.7109375" style="57" customWidth="1"/>
    <col min="11792" max="11792" width="1.140625" style="57" customWidth="1"/>
    <col min="11793" max="11793" width="4.7109375" style="57" customWidth="1"/>
    <col min="11794" max="11794" width="2.5703125" style="57" customWidth="1"/>
    <col min="11795" max="11795" width="4.7109375" style="57" customWidth="1"/>
    <col min="11796" max="11796" width="1.140625" style="57" customWidth="1"/>
    <col min="11797" max="11797" width="4.7109375" style="57" customWidth="1"/>
    <col min="11798" max="11798" width="2.5703125" style="57" customWidth="1"/>
    <col min="11799" max="11799" width="4.7109375" style="57" customWidth="1"/>
    <col min="11800" max="11800" width="1" style="57" customWidth="1"/>
    <col min="11801" max="11801" width="4.7109375" style="57" customWidth="1"/>
    <col min="11802" max="11802" width="2.5703125" style="57" customWidth="1"/>
    <col min="11803" max="11803" width="4.7109375" style="57" customWidth="1"/>
    <col min="11804" max="11804" width="1" style="57" customWidth="1"/>
    <col min="11805" max="11805" width="4.7109375" style="57" customWidth="1"/>
    <col min="11806" max="11806" width="2.5703125" style="57" customWidth="1"/>
    <col min="11807" max="11807" width="4.7109375" style="57" customWidth="1"/>
    <col min="11808" max="11808" width="1" style="57" customWidth="1"/>
    <col min="11809" max="11809" width="4.5703125" style="57" customWidth="1"/>
    <col min="11810" max="11810" width="2.5703125" style="57" customWidth="1"/>
    <col min="11811" max="11811" width="4.85546875" style="57" customWidth="1"/>
    <col min="11812" max="12027" width="9.140625" style="57"/>
    <col min="12028" max="12028" width="1.42578125" style="57" customWidth="1"/>
    <col min="12029" max="12029" width="11.5703125" style="57" customWidth="1"/>
    <col min="12030" max="12032" width="0" style="57" hidden="1" customWidth="1"/>
    <col min="12033" max="12033" width="4.7109375" style="57" customWidth="1"/>
    <col min="12034" max="12034" width="2.5703125" style="57" customWidth="1"/>
    <col min="12035" max="12035" width="4.7109375" style="57" customWidth="1"/>
    <col min="12036" max="12036" width="1" style="57" customWidth="1"/>
    <col min="12037" max="12037" width="4.7109375" style="57" customWidth="1"/>
    <col min="12038" max="12038" width="2.5703125" style="57" customWidth="1"/>
    <col min="12039" max="12039" width="4.7109375" style="57" customWidth="1"/>
    <col min="12040" max="12040" width="1" style="57" customWidth="1"/>
    <col min="12041" max="12041" width="4.7109375" style="57" customWidth="1"/>
    <col min="12042" max="12042" width="2.5703125" style="57" customWidth="1"/>
    <col min="12043" max="12043" width="4.7109375" style="57" customWidth="1"/>
    <col min="12044" max="12044" width="1" style="57" customWidth="1"/>
    <col min="12045" max="12045" width="4.7109375" style="57" customWidth="1"/>
    <col min="12046" max="12046" width="2.5703125" style="57" customWidth="1"/>
    <col min="12047" max="12047" width="4.7109375" style="57" customWidth="1"/>
    <col min="12048" max="12048" width="1.140625" style="57" customWidth="1"/>
    <col min="12049" max="12049" width="4.7109375" style="57" customWidth="1"/>
    <col min="12050" max="12050" width="2.5703125" style="57" customWidth="1"/>
    <col min="12051" max="12051" width="4.7109375" style="57" customWidth="1"/>
    <col min="12052" max="12052" width="1.140625" style="57" customWidth="1"/>
    <col min="12053" max="12053" width="4.7109375" style="57" customWidth="1"/>
    <col min="12054" max="12054" width="2.5703125" style="57" customWidth="1"/>
    <col min="12055" max="12055" width="4.7109375" style="57" customWidth="1"/>
    <col min="12056" max="12056" width="1" style="57" customWidth="1"/>
    <col min="12057" max="12057" width="4.7109375" style="57" customWidth="1"/>
    <col min="12058" max="12058" width="2.5703125" style="57" customWidth="1"/>
    <col min="12059" max="12059" width="4.7109375" style="57" customWidth="1"/>
    <col min="12060" max="12060" width="1" style="57" customWidth="1"/>
    <col min="12061" max="12061" width="4.7109375" style="57" customWidth="1"/>
    <col min="12062" max="12062" width="2.5703125" style="57" customWidth="1"/>
    <col min="12063" max="12063" width="4.7109375" style="57" customWidth="1"/>
    <col min="12064" max="12064" width="1" style="57" customWidth="1"/>
    <col min="12065" max="12065" width="4.5703125" style="57" customWidth="1"/>
    <col min="12066" max="12066" width="2.5703125" style="57" customWidth="1"/>
    <col min="12067" max="12067" width="4.85546875" style="57" customWidth="1"/>
    <col min="12068" max="12283" width="9.140625" style="57"/>
    <col min="12284" max="12284" width="1.42578125" style="57" customWidth="1"/>
    <col min="12285" max="12285" width="11.5703125" style="57" customWidth="1"/>
    <col min="12286" max="12288" width="0" style="57" hidden="1" customWidth="1"/>
    <col min="12289" max="12289" width="4.7109375" style="57" customWidth="1"/>
    <col min="12290" max="12290" width="2.5703125" style="57" customWidth="1"/>
    <col min="12291" max="12291" width="4.7109375" style="57" customWidth="1"/>
    <col min="12292" max="12292" width="1" style="57" customWidth="1"/>
    <col min="12293" max="12293" width="4.7109375" style="57" customWidth="1"/>
    <col min="12294" max="12294" width="2.5703125" style="57" customWidth="1"/>
    <col min="12295" max="12295" width="4.7109375" style="57" customWidth="1"/>
    <col min="12296" max="12296" width="1" style="57" customWidth="1"/>
    <col min="12297" max="12297" width="4.7109375" style="57" customWidth="1"/>
    <col min="12298" max="12298" width="2.5703125" style="57" customWidth="1"/>
    <col min="12299" max="12299" width="4.7109375" style="57" customWidth="1"/>
    <col min="12300" max="12300" width="1" style="57" customWidth="1"/>
    <col min="12301" max="12301" width="4.7109375" style="57" customWidth="1"/>
    <col min="12302" max="12302" width="2.5703125" style="57" customWidth="1"/>
    <col min="12303" max="12303" width="4.7109375" style="57" customWidth="1"/>
    <col min="12304" max="12304" width="1.140625" style="57" customWidth="1"/>
    <col min="12305" max="12305" width="4.7109375" style="57" customWidth="1"/>
    <col min="12306" max="12306" width="2.5703125" style="57" customWidth="1"/>
    <col min="12307" max="12307" width="4.7109375" style="57" customWidth="1"/>
    <col min="12308" max="12308" width="1.140625" style="57" customWidth="1"/>
    <col min="12309" max="12309" width="4.7109375" style="57" customWidth="1"/>
    <col min="12310" max="12310" width="2.5703125" style="57" customWidth="1"/>
    <col min="12311" max="12311" width="4.7109375" style="57" customWidth="1"/>
    <col min="12312" max="12312" width="1" style="57" customWidth="1"/>
    <col min="12313" max="12313" width="4.7109375" style="57" customWidth="1"/>
    <col min="12314" max="12314" width="2.5703125" style="57" customWidth="1"/>
    <col min="12315" max="12315" width="4.7109375" style="57" customWidth="1"/>
    <col min="12316" max="12316" width="1" style="57" customWidth="1"/>
    <col min="12317" max="12317" width="4.7109375" style="57" customWidth="1"/>
    <col min="12318" max="12318" width="2.5703125" style="57" customWidth="1"/>
    <col min="12319" max="12319" width="4.7109375" style="57" customWidth="1"/>
    <col min="12320" max="12320" width="1" style="57" customWidth="1"/>
    <col min="12321" max="12321" width="4.5703125" style="57" customWidth="1"/>
    <col min="12322" max="12322" width="2.5703125" style="57" customWidth="1"/>
    <col min="12323" max="12323" width="4.85546875" style="57" customWidth="1"/>
    <col min="12324" max="12539" width="9.140625" style="57"/>
    <col min="12540" max="12540" width="1.42578125" style="57" customWidth="1"/>
    <col min="12541" max="12541" width="11.5703125" style="57" customWidth="1"/>
    <col min="12542" max="12544" width="0" style="57" hidden="1" customWidth="1"/>
    <col min="12545" max="12545" width="4.7109375" style="57" customWidth="1"/>
    <col min="12546" max="12546" width="2.5703125" style="57" customWidth="1"/>
    <col min="12547" max="12547" width="4.7109375" style="57" customWidth="1"/>
    <col min="12548" max="12548" width="1" style="57" customWidth="1"/>
    <col min="12549" max="12549" width="4.7109375" style="57" customWidth="1"/>
    <col min="12550" max="12550" width="2.5703125" style="57" customWidth="1"/>
    <col min="12551" max="12551" width="4.7109375" style="57" customWidth="1"/>
    <col min="12552" max="12552" width="1" style="57" customWidth="1"/>
    <col min="12553" max="12553" width="4.7109375" style="57" customWidth="1"/>
    <col min="12554" max="12554" width="2.5703125" style="57" customWidth="1"/>
    <col min="12555" max="12555" width="4.7109375" style="57" customWidth="1"/>
    <col min="12556" max="12556" width="1" style="57" customWidth="1"/>
    <col min="12557" max="12557" width="4.7109375" style="57" customWidth="1"/>
    <col min="12558" max="12558" width="2.5703125" style="57" customWidth="1"/>
    <col min="12559" max="12559" width="4.7109375" style="57" customWidth="1"/>
    <col min="12560" max="12560" width="1.140625" style="57" customWidth="1"/>
    <col min="12561" max="12561" width="4.7109375" style="57" customWidth="1"/>
    <col min="12562" max="12562" width="2.5703125" style="57" customWidth="1"/>
    <col min="12563" max="12563" width="4.7109375" style="57" customWidth="1"/>
    <col min="12564" max="12564" width="1.140625" style="57" customWidth="1"/>
    <col min="12565" max="12565" width="4.7109375" style="57" customWidth="1"/>
    <col min="12566" max="12566" width="2.5703125" style="57" customWidth="1"/>
    <col min="12567" max="12567" width="4.7109375" style="57" customWidth="1"/>
    <col min="12568" max="12568" width="1" style="57" customWidth="1"/>
    <col min="12569" max="12569" width="4.7109375" style="57" customWidth="1"/>
    <col min="12570" max="12570" width="2.5703125" style="57" customWidth="1"/>
    <col min="12571" max="12571" width="4.7109375" style="57" customWidth="1"/>
    <col min="12572" max="12572" width="1" style="57" customWidth="1"/>
    <col min="12573" max="12573" width="4.7109375" style="57" customWidth="1"/>
    <col min="12574" max="12574" width="2.5703125" style="57" customWidth="1"/>
    <col min="12575" max="12575" width="4.7109375" style="57" customWidth="1"/>
    <col min="12576" max="12576" width="1" style="57" customWidth="1"/>
    <col min="12577" max="12577" width="4.5703125" style="57" customWidth="1"/>
    <col min="12578" max="12578" width="2.5703125" style="57" customWidth="1"/>
    <col min="12579" max="12579" width="4.85546875" style="57" customWidth="1"/>
    <col min="12580" max="12795" width="9.140625" style="57"/>
    <col min="12796" max="12796" width="1.42578125" style="57" customWidth="1"/>
    <col min="12797" max="12797" width="11.5703125" style="57" customWidth="1"/>
    <col min="12798" max="12800" width="0" style="57" hidden="1" customWidth="1"/>
    <col min="12801" max="12801" width="4.7109375" style="57" customWidth="1"/>
    <col min="12802" max="12802" width="2.5703125" style="57" customWidth="1"/>
    <col min="12803" max="12803" width="4.7109375" style="57" customWidth="1"/>
    <col min="12804" max="12804" width="1" style="57" customWidth="1"/>
    <col min="12805" max="12805" width="4.7109375" style="57" customWidth="1"/>
    <col min="12806" max="12806" width="2.5703125" style="57" customWidth="1"/>
    <col min="12807" max="12807" width="4.7109375" style="57" customWidth="1"/>
    <col min="12808" max="12808" width="1" style="57" customWidth="1"/>
    <col min="12809" max="12809" width="4.7109375" style="57" customWidth="1"/>
    <col min="12810" max="12810" width="2.5703125" style="57" customWidth="1"/>
    <col min="12811" max="12811" width="4.7109375" style="57" customWidth="1"/>
    <col min="12812" max="12812" width="1" style="57" customWidth="1"/>
    <col min="12813" max="12813" width="4.7109375" style="57" customWidth="1"/>
    <col min="12814" max="12814" width="2.5703125" style="57" customWidth="1"/>
    <col min="12815" max="12815" width="4.7109375" style="57" customWidth="1"/>
    <col min="12816" max="12816" width="1.140625" style="57" customWidth="1"/>
    <col min="12817" max="12817" width="4.7109375" style="57" customWidth="1"/>
    <col min="12818" max="12818" width="2.5703125" style="57" customWidth="1"/>
    <col min="12819" max="12819" width="4.7109375" style="57" customWidth="1"/>
    <col min="12820" max="12820" width="1.140625" style="57" customWidth="1"/>
    <col min="12821" max="12821" width="4.7109375" style="57" customWidth="1"/>
    <col min="12822" max="12822" width="2.5703125" style="57" customWidth="1"/>
    <col min="12823" max="12823" width="4.7109375" style="57" customWidth="1"/>
    <col min="12824" max="12824" width="1" style="57" customWidth="1"/>
    <col min="12825" max="12825" width="4.7109375" style="57" customWidth="1"/>
    <col min="12826" max="12826" width="2.5703125" style="57" customWidth="1"/>
    <col min="12827" max="12827" width="4.7109375" style="57" customWidth="1"/>
    <col min="12828" max="12828" width="1" style="57" customWidth="1"/>
    <col min="12829" max="12829" width="4.7109375" style="57" customWidth="1"/>
    <col min="12830" max="12830" width="2.5703125" style="57" customWidth="1"/>
    <col min="12831" max="12831" width="4.7109375" style="57" customWidth="1"/>
    <col min="12832" max="12832" width="1" style="57" customWidth="1"/>
    <col min="12833" max="12833" width="4.5703125" style="57" customWidth="1"/>
    <col min="12834" max="12834" width="2.5703125" style="57" customWidth="1"/>
    <col min="12835" max="12835" width="4.85546875" style="57" customWidth="1"/>
    <col min="12836" max="13051" width="9.140625" style="57"/>
    <col min="13052" max="13052" width="1.42578125" style="57" customWidth="1"/>
    <col min="13053" max="13053" width="11.5703125" style="57" customWidth="1"/>
    <col min="13054" max="13056" width="0" style="57" hidden="1" customWidth="1"/>
    <col min="13057" max="13057" width="4.7109375" style="57" customWidth="1"/>
    <col min="13058" max="13058" width="2.5703125" style="57" customWidth="1"/>
    <col min="13059" max="13059" width="4.7109375" style="57" customWidth="1"/>
    <col min="13060" max="13060" width="1" style="57" customWidth="1"/>
    <col min="13061" max="13061" width="4.7109375" style="57" customWidth="1"/>
    <col min="13062" max="13062" width="2.5703125" style="57" customWidth="1"/>
    <col min="13063" max="13063" width="4.7109375" style="57" customWidth="1"/>
    <col min="13064" max="13064" width="1" style="57" customWidth="1"/>
    <col min="13065" max="13065" width="4.7109375" style="57" customWidth="1"/>
    <col min="13066" max="13066" width="2.5703125" style="57" customWidth="1"/>
    <col min="13067" max="13067" width="4.7109375" style="57" customWidth="1"/>
    <col min="13068" max="13068" width="1" style="57" customWidth="1"/>
    <col min="13069" max="13069" width="4.7109375" style="57" customWidth="1"/>
    <col min="13070" max="13070" width="2.5703125" style="57" customWidth="1"/>
    <col min="13071" max="13071" width="4.7109375" style="57" customWidth="1"/>
    <col min="13072" max="13072" width="1.140625" style="57" customWidth="1"/>
    <col min="13073" max="13073" width="4.7109375" style="57" customWidth="1"/>
    <col min="13074" max="13074" width="2.5703125" style="57" customWidth="1"/>
    <col min="13075" max="13075" width="4.7109375" style="57" customWidth="1"/>
    <col min="13076" max="13076" width="1.140625" style="57" customWidth="1"/>
    <col min="13077" max="13077" width="4.7109375" style="57" customWidth="1"/>
    <col min="13078" max="13078" width="2.5703125" style="57" customWidth="1"/>
    <col min="13079" max="13079" width="4.7109375" style="57" customWidth="1"/>
    <col min="13080" max="13080" width="1" style="57" customWidth="1"/>
    <col min="13081" max="13081" width="4.7109375" style="57" customWidth="1"/>
    <col min="13082" max="13082" width="2.5703125" style="57" customWidth="1"/>
    <col min="13083" max="13083" width="4.7109375" style="57" customWidth="1"/>
    <col min="13084" max="13084" width="1" style="57" customWidth="1"/>
    <col min="13085" max="13085" width="4.7109375" style="57" customWidth="1"/>
    <col min="13086" max="13086" width="2.5703125" style="57" customWidth="1"/>
    <col min="13087" max="13087" width="4.7109375" style="57" customWidth="1"/>
    <col min="13088" max="13088" width="1" style="57" customWidth="1"/>
    <col min="13089" max="13089" width="4.5703125" style="57" customWidth="1"/>
    <col min="13090" max="13090" width="2.5703125" style="57" customWidth="1"/>
    <col min="13091" max="13091" width="4.85546875" style="57" customWidth="1"/>
    <col min="13092" max="13307" width="9.140625" style="57"/>
    <col min="13308" max="13308" width="1.42578125" style="57" customWidth="1"/>
    <col min="13309" max="13309" width="11.5703125" style="57" customWidth="1"/>
    <col min="13310" max="13312" width="0" style="57" hidden="1" customWidth="1"/>
    <col min="13313" max="13313" width="4.7109375" style="57" customWidth="1"/>
    <col min="13314" max="13314" width="2.5703125" style="57" customWidth="1"/>
    <col min="13315" max="13315" width="4.7109375" style="57" customWidth="1"/>
    <col min="13316" max="13316" width="1" style="57" customWidth="1"/>
    <col min="13317" max="13317" width="4.7109375" style="57" customWidth="1"/>
    <col min="13318" max="13318" width="2.5703125" style="57" customWidth="1"/>
    <col min="13319" max="13319" width="4.7109375" style="57" customWidth="1"/>
    <col min="13320" max="13320" width="1" style="57" customWidth="1"/>
    <col min="13321" max="13321" width="4.7109375" style="57" customWidth="1"/>
    <col min="13322" max="13322" width="2.5703125" style="57" customWidth="1"/>
    <col min="13323" max="13323" width="4.7109375" style="57" customWidth="1"/>
    <col min="13324" max="13324" width="1" style="57" customWidth="1"/>
    <col min="13325" max="13325" width="4.7109375" style="57" customWidth="1"/>
    <col min="13326" max="13326" width="2.5703125" style="57" customWidth="1"/>
    <col min="13327" max="13327" width="4.7109375" style="57" customWidth="1"/>
    <col min="13328" max="13328" width="1.140625" style="57" customWidth="1"/>
    <col min="13329" max="13329" width="4.7109375" style="57" customWidth="1"/>
    <col min="13330" max="13330" width="2.5703125" style="57" customWidth="1"/>
    <col min="13331" max="13331" width="4.7109375" style="57" customWidth="1"/>
    <col min="13332" max="13332" width="1.140625" style="57" customWidth="1"/>
    <col min="13333" max="13333" width="4.7109375" style="57" customWidth="1"/>
    <col min="13334" max="13334" width="2.5703125" style="57" customWidth="1"/>
    <col min="13335" max="13335" width="4.7109375" style="57" customWidth="1"/>
    <col min="13336" max="13336" width="1" style="57" customWidth="1"/>
    <col min="13337" max="13337" width="4.7109375" style="57" customWidth="1"/>
    <col min="13338" max="13338" width="2.5703125" style="57" customWidth="1"/>
    <col min="13339" max="13339" width="4.7109375" style="57" customWidth="1"/>
    <col min="13340" max="13340" width="1" style="57" customWidth="1"/>
    <col min="13341" max="13341" width="4.7109375" style="57" customWidth="1"/>
    <col min="13342" max="13342" width="2.5703125" style="57" customWidth="1"/>
    <col min="13343" max="13343" width="4.7109375" style="57" customWidth="1"/>
    <col min="13344" max="13344" width="1" style="57" customWidth="1"/>
    <col min="13345" max="13345" width="4.5703125" style="57" customWidth="1"/>
    <col min="13346" max="13346" width="2.5703125" style="57" customWidth="1"/>
    <col min="13347" max="13347" width="4.85546875" style="57" customWidth="1"/>
    <col min="13348" max="13563" width="9.140625" style="57"/>
    <col min="13564" max="13564" width="1.42578125" style="57" customWidth="1"/>
    <col min="13565" max="13565" width="11.5703125" style="57" customWidth="1"/>
    <col min="13566" max="13568" width="0" style="57" hidden="1" customWidth="1"/>
    <col min="13569" max="13569" width="4.7109375" style="57" customWidth="1"/>
    <col min="13570" max="13570" width="2.5703125" style="57" customWidth="1"/>
    <col min="13571" max="13571" width="4.7109375" style="57" customWidth="1"/>
    <col min="13572" max="13572" width="1" style="57" customWidth="1"/>
    <col min="13573" max="13573" width="4.7109375" style="57" customWidth="1"/>
    <col min="13574" max="13574" width="2.5703125" style="57" customWidth="1"/>
    <col min="13575" max="13575" width="4.7109375" style="57" customWidth="1"/>
    <col min="13576" max="13576" width="1" style="57" customWidth="1"/>
    <col min="13577" max="13577" width="4.7109375" style="57" customWidth="1"/>
    <col min="13578" max="13578" width="2.5703125" style="57" customWidth="1"/>
    <col min="13579" max="13579" width="4.7109375" style="57" customWidth="1"/>
    <col min="13580" max="13580" width="1" style="57" customWidth="1"/>
    <col min="13581" max="13581" width="4.7109375" style="57" customWidth="1"/>
    <col min="13582" max="13582" width="2.5703125" style="57" customWidth="1"/>
    <col min="13583" max="13583" width="4.7109375" style="57" customWidth="1"/>
    <col min="13584" max="13584" width="1.140625" style="57" customWidth="1"/>
    <col min="13585" max="13585" width="4.7109375" style="57" customWidth="1"/>
    <col min="13586" max="13586" width="2.5703125" style="57" customWidth="1"/>
    <col min="13587" max="13587" width="4.7109375" style="57" customWidth="1"/>
    <col min="13588" max="13588" width="1.140625" style="57" customWidth="1"/>
    <col min="13589" max="13589" width="4.7109375" style="57" customWidth="1"/>
    <col min="13590" max="13590" width="2.5703125" style="57" customWidth="1"/>
    <col min="13591" max="13591" width="4.7109375" style="57" customWidth="1"/>
    <col min="13592" max="13592" width="1" style="57" customWidth="1"/>
    <col min="13593" max="13593" width="4.7109375" style="57" customWidth="1"/>
    <col min="13594" max="13594" width="2.5703125" style="57" customWidth="1"/>
    <col min="13595" max="13595" width="4.7109375" style="57" customWidth="1"/>
    <col min="13596" max="13596" width="1" style="57" customWidth="1"/>
    <col min="13597" max="13597" width="4.7109375" style="57" customWidth="1"/>
    <col min="13598" max="13598" width="2.5703125" style="57" customWidth="1"/>
    <col min="13599" max="13599" width="4.7109375" style="57" customWidth="1"/>
    <col min="13600" max="13600" width="1" style="57" customWidth="1"/>
    <col min="13601" max="13601" width="4.5703125" style="57" customWidth="1"/>
    <col min="13602" max="13602" width="2.5703125" style="57" customWidth="1"/>
    <col min="13603" max="13603" width="4.85546875" style="57" customWidth="1"/>
    <col min="13604" max="13819" width="9.140625" style="57"/>
    <col min="13820" max="13820" width="1.42578125" style="57" customWidth="1"/>
    <col min="13821" max="13821" width="11.5703125" style="57" customWidth="1"/>
    <col min="13822" max="13824" width="0" style="57" hidden="1" customWidth="1"/>
    <col min="13825" max="13825" width="4.7109375" style="57" customWidth="1"/>
    <col min="13826" max="13826" width="2.5703125" style="57" customWidth="1"/>
    <col min="13827" max="13827" width="4.7109375" style="57" customWidth="1"/>
    <col min="13828" max="13828" width="1" style="57" customWidth="1"/>
    <col min="13829" max="13829" width="4.7109375" style="57" customWidth="1"/>
    <col min="13830" max="13830" width="2.5703125" style="57" customWidth="1"/>
    <col min="13831" max="13831" width="4.7109375" style="57" customWidth="1"/>
    <col min="13832" max="13832" width="1" style="57" customWidth="1"/>
    <col min="13833" max="13833" width="4.7109375" style="57" customWidth="1"/>
    <col min="13834" max="13834" width="2.5703125" style="57" customWidth="1"/>
    <col min="13835" max="13835" width="4.7109375" style="57" customWidth="1"/>
    <col min="13836" max="13836" width="1" style="57" customWidth="1"/>
    <col min="13837" max="13837" width="4.7109375" style="57" customWidth="1"/>
    <col min="13838" max="13838" width="2.5703125" style="57" customWidth="1"/>
    <col min="13839" max="13839" width="4.7109375" style="57" customWidth="1"/>
    <col min="13840" max="13840" width="1.140625" style="57" customWidth="1"/>
    <col min="13841" max="13841" width="4.7109375" style="57" customWidth="1"/>
    <col min="13842" max="13842" width="2.5703125" style="57" customWidth="1"/>
    <col min="13843" max="13843" width="4.7109375" style="57" customWidth="1"/>
    <col min="13844" max="13844" width="1.140625" style="57" customWidth="1"/>
    <col min="13845" max="13845" width="4.7109375" style="57" customWidth="1"/>
    <col min="13846" max="13846" width="2.5703125" style="57" customWidth="1"/>
    <col min="13847" max="13847" width="4.7109375" style="57" customWidth="1"/>
    <col min="13848" max="13848" width="1" style="57" customWidth="1"/>
    <col min="13849" max="13849" width="4.7109375" style="57" customWidth="1"/>
    <col min="13850" max="13850" width="2.5703125" style="57" customWidth="1"/>
    <col min="13851" max="13851" width="4.7109375" style="57" customWidth="1"/>
    <col min="13852" max="13852" width="1" style="57" customWidth="1"/>
    <col min="13853" max="13853" width="4.7109375" style="57" customWidth="1"/>
    <col min="13854" max="13854" width="2.5703125" style="57" customWidth="1"/>
    <col min="13855" max="13855" width="4.7109375" style="57" customWidth="1"/>
    <col min="13856" max="13856" width="1" style="57" customWidth="1"/>
    <col min="13857" max="13857" width="4.5703125" style="57" customWidth="1"/>
    <col min="13858" max="13858" width="2.5703125" style="57" customWidth="1"/>
    <col min="13859" max="13859" width="4.85546875" style="57" customWidth="1"/>
    <col min="13860" max="14075" width="9.140625" style="57"/>
    <col min="14076" max="14076" width="1.42578125" style="57" customWidth="1"/>
    <col min="14077" max="14077" width="11.5703125" style="57" customWidth="1"/>
    <col min="14078" max="14080" width="0" style="57" hidden="1" customWidth="1"/>
    <col min="14081" max="14081" width="4.7109375" style="57" customWidth="1"/>
    <col min="14082" max="14082" width="2.5703125" style="57" customWidth="1"/>
    <col min="14083" max="14083" width="4.7109375" style="57" customWidth="1"/>
    <col min="14084" max="14084" width="1" style="57" customWidth="1"/>
    <col min="14085" max="14085" width="4.7109375" style="57" customWidth="1"/>
    <col min="14086" max="14086" width="2.5703125" style="57" customWidth="1"/>
    <col min="14087" max="14087" width="4.7109375" style="57" customWidth="1"/>
    <col min="14088" max="14088" width="1" style="57" customWidth="1"/>
    <col min="14089" max="14089" width="4.7109375" style="57" customWidth="1"/>
    <col min="14090" max="14090" width="2.5703125" style="57" customWidth="1"/>
    <col min="14091" max="14091" width="4.7109375" style="57" customWidth="1"/>
    <col min="14092" max="14092" width="1" style="57" customWidth="1"/>
    <col min="14093" max="14093" width="4.7109375" style="57" customWidth="1"/>
    <col min="14094" max="14094" width="2.5703125" style="57" customWidth="1"/>
    <col min="14095" max="14095" width="4.7109375" style="57" customWidth="1"/>
    <col min="14096" max="14096" width="1.140625" style="57" customWidth="1"/>
    <col min="14097" max="14097" width="4.7109375" style="57" customWidth="1"/>
    <col min="14098" max="14098" width="2.5703125" style="57" customWidth="1"/>
    <col min="14099" max="14099" width="4.7109375" style="57" customWidth="1"/>
    <col min="14100" max="14100" width="1.140625" style="57" customWidth="1"/>
    <col min="14101" max="14101" width="4.7109375" style="57" customWidth="1"/>
    <col min="14102" max="14102" width="2.5703125" style="57" customWidth="1"/>
    <col min="14103" max="14103" width="4.7109375" style="57" customWidth="1"/>
    <col min="14104" max="14104" width="1" style="57" customWidth="1"/>
    <col min="14105" max="14105" width="4.7109375" style="57" customWidth="1"/>
    <col min="14106" max="14106" width="2.5703125" style="57" customWidth="1"/>
    <col min="14107" max="14107" width="4.7109375" style="57" customWidth="1"/>
    <col min="14108" max="14108" width="1" style="57" customWidth="1"/>
    <col min="14109" max="14109" width="4.7109375" style="57" customWidth="1"/>
    <col min="14110" max="14110" width="2.5703125" style="57" customWidth="1"/>
    <col min="14111" max="14111" width="4.7109375" style="57" customWidth="1"/>
    <col min="14112" max="14112" width="1" style="57" customWidth="1"/>
    <col min="14113" max="14113" width="4.5703125" style="57" customWidth="1"/>
    <col min="14114" max="14114" width="2.5703125" style="57" customWidth="1"/>
    <col min="14115" max="14115" width="4.85546875" style="57" customWidth="1"/>
    <col min="14116" max="14331" width="9.140625" style="57"/>
    <col min="14332" max="14332" width="1.42578125" style="57" customWidth="1"/>
    <col min="14333" max="14333" width="11.5703125" style="57" customWidth="1"/>
    <col min="14334" max="14336" width="0" style="57" hidden="1" customWidth="1"/>
    <col min="14337" max="14337" width="4.7109375" style="57" customWidth="1"/>
    <col min="14338" max="14338" width="2.5703125" style="57" customWidth="1"/>
    <col min="14339" max="14339" width="4.7109375" style="57" customWidth="1"/>
    <col min="14340" max="14340" width="1" style="57" customWidth="1"/>
    <col min="14341" max="14341" width="4.7109375" style="57" customWidth="1"/>
    <col min="14342" max="14342" width="2.5703125" style="57" customWidth="1"/>
    <col min="14343" max="14343" width="4.7109375" style="57" customWidth="1"/>
    <col min="14344" max="14344" width="1" style="57" customWidth="1"/>
    <col min="14345" max="14345" width="4.7109375" style="57" customWidth="1"/>
    <col min="14346" max="14346" width="2.5703125" style="57" customWidth="1"/>
    <col min="14347" max="14347" width="4.7109375" style="57" customWidth="1"/>
    <col min="14348" max="14348" width="1" style="57" customWidth="1"/>
    <col min="14349" max="14349" width="4.7109375" style="57" customWidth="1"/>
    <col min="14350" max="14350" width="2.5703125" style="57" customWidth="1"/>
    <col min="14351" max="14351" width="4.7109375" style="57" customWidth="1"/>
    <col min="14352" max="14352" width="1.140625" style="57" customWidth="1"/>
    <col min="14353" max="14353" width="4.7109375" style="57" customWidth="1"/>
    <col min="14354" max="14354" width="2.5703125" style="57" customWidth="1"/>
    <col min="14355" max="14355" width="4.7109375" style="57" customWidth="1"/>
    <col min="14356" max="14356" width="1.140625" style="57" customWidth="1"/>
    <col min="14357" max="14357" width="4.7109375" style="57" customWidth="1"/>
    <col min="14358" max="14358" width="2.5703125" style="57" customWidth="1"/>
    <col min="14359" max="14359" width="4.7109375" style="57" customWidth="1"/>
    <col min="14360" max="14360" width="1" style="57" customWidth="1"/>
    <col min="14361" max="14361" width="4.7109375" style="57" customWidth="1"/>
    <col min="14362" max="14362" width="2.5703125" style="57" customWidth="1"/>
    <col min="14363" max="14363" width="4.7109375" style="57" customWidth="1"/>
    <col min="14364" max="14364" width="1" style="57" customWidth="1"/>
    <col min="14365" max="14365" width="4.7109375" style="57" customWidth="1"/>
    <col min="14366" max="14366" width="2.5703125" style="57" customWidth="1"/>
    <col min="14367" max="14367" width="4.7109375" style="57" customWidth="1"/>
    <col min="14368" max="14368" width="1" style="57" customWidth="1"/>
    <col min="14369" max="14369" width="4.5703125" style="57" customWidth="1"/>
    <col min="14370" max="14370" width="2.5703125" style="57" customWidth="1"/>
    <col min="14371" max="14371" width="4.85546875" style="57" customWidth="1"/>
    <col min="14372" max="14587" width="9.140625" style="57"/>
    <col min="14588" max="14588" width="1.42578125" style="57" customWidth="1"/>
    <col min="14589" max="14589" width="11.5703125" style="57" customWidth="1"/>
    <col min="14590" max="14592" width="0" style="57" hidden="1" customWidth="1"/>
    <col min="14593" max="14593" width="4.7109375" style="57" customWidth="1"/>
    <col min="14594" max="14594" width="2.5703125" style="57" customWidth="1"/>
    <col min="14595" max="14595" width="4.7109375" style="57" customWidth="1"/>
    <col min="14596" max="14596" width="1" style="57" customWidth="1"/>
    <col min="14597" max="14597" width="4.7109375" style="57" customWidth="1"/>
    <col min="14598" max="14598" width="2.5703125" style="57" customWidth="1"/>
    <col min="14599" max="14599" width="4.7109375" style="57" customWidth="1"/>
    <col min="14600" max="14600" width="1" style="57" customWidth="1"/>
    <col min="14601" max="14601" width="4.7109375" style="57" customWidth="1"/>
    <col min="14602" max="14602" width="2.5703125" style="57" customWidth="1"/>
    <col min="14603" max="14603" width="4.7109375" style="57" customWidth="1"/>
    <col min="14604" max="14604" width="1" style="57" customWidth="1"/>
    <col min="14605" max="14605" width="4.7109375" style="57" customWidth="1"/>
    <col min="14606" max="14606" width="2.5703125" style="57" customWidth="1"/>
    <col min="14607" max="14607" width="4.7109375" style="57" customWidth="1"/>
    <col min="14608" max="14608" width="1.140625" style="57" customWidth="1"/>
    <col min="14609" max="14609" width="4.7109375" style="57" customWidth="1"/>
    <col min="14610" max="14610" width="2.5703125" style="57" customWidth="1"/>
    <col min="14611" max="14611" width="4.7109375" style="57" customWidth="1"/>
    <col min="14612" max="14612" width="1.140625" style="57" customWidth="1"/>
    <col min="14613" max="14613" width="4.7109375" style="57" customWidth="1"/>
    <col min="14614" max="14614" width="2.5703125" style="57" customWidth="1"/>
    <col min="14615" max="14615" width="4.7109375" style="57" customWidth="1"/>
    <col min="14616" max="14616" width="1" style="57" customWidth="1"/>
    <col min="14617" max="14617" width="4.7109375" style="57" customWidth="1"/>
    <col min="14618" max="14618" width="2.5703125" style="57" customWidth="1"/>
    <col min="14619" max="14619" width="4.7109375" style="57" customWidth="1"/>
    <col min="14620" max="14620" width="1" style="57" customWidth="1"/>
    <col min="14621" max="14621" width="4.7109375" style="57" customWidth="1"/>
    <col min="14622" max="14622" width="2.5703125" style="57" customWidth="1"/>
    <col min="14623" max="14623" width="4.7109375" style="57" customWidth="1"/>
    <col min="14624" max="14624" width="1" style="57" customWidth="1"/>
    <col min="14625" max="14625" width="4.5703125" style="57" customWidth="1"/>
    <col min="14626" max="14626" width="2.5703125" style="57" customWidth="1"/>
    <col min="14627" max="14627" width="4.85546875" style="57" customWidth="1"/>
    <col min="14628" max="14843" width="9.140625" style="57"/>
    <col min="14844" max="14844" width="1.42578125" style="57" customWidth="1"/>
    <col min="14845" max="14845" width="11.5703125" style="57" customWidth="1"/>
    <col min="14846" max="14848" width="0" style="57" hidden="1" customWidth="1"/>
    <col min="14849" max="14849" width="4.7109375" style="57" customWidth="1"/>
    <col min="14850" max="14850" width="2.5703125" style="57" customWidth="1"/>
    <col min="14851" max="14851" width="4.7109375" style="57" customWidth="1"/>
    <col min="14852" max="14852" width="1" style="57" customWidth="1"/>
    <col min="14853" max="14853" width="4.7109375" style="57" customWidth="1"/>
    <col min="14854" max="14854" width="2.5703125" style="57" customWidth="1"/>
    <col min="14855" max="14855" width="4.7109375" style="57" customWidth="1"/>
    <col min="14856" max="14856" width="1" style="57" customWidth="1"/>
    <col min="14857" max="14857" width="4.7109375" style="57" customWidth="1"/>
    <col min="14858" max="14858" width="2.5703125" style="57" customWidth="1"/>
    <col min="14859" max="14859" width="4.7109375" style="57" customWidth="1"/>
    <col min="14860" max="14860" width="1" style="57" customWidth="1"/>
    <col min="14861" max="14861" width="4.7109375" style="57" customWidth="1"/>
    <col min="14862" max="14862" width="2.5703125" style="57" customWidth="1"/>
    <col min="14863" max="14863" width="4.7109375" style="57" customWidth="1"/>
    <col min="14864" max="14864" width="1.140625" style="57" customWidth="1"/>
    <col min="14865" max="14865" width="4.7109375" style="57" customWidth="1"/>
    <col min="14866" max="14866" width="2.5703125" style="57" customWidth="1"/>
    <col min="14867" max="14867" width="4.7109375" style="57" customWidth="1"/>
    <col min="14868" max="14868" width="1.140625" style="57" customWidth="1"/>
    <col min="14869" max="14869" width="4.7109375" style="57" customWidth="1"/>
    <col min="14870" max="14870" width="2.5703125" style="57" customWidth="1"/>
    <col min="14871" max="14871" width="4.7109375" style="57" customWidth="1"/>
    <col min="14872" max="14872" width="1" style="57" customWidth="1"/>
    <col min="14873" max="14873" width="4.7109375" style="57" customWidth="1"/>
    <col min="14874" max="14874" width="2.5703125" style="57" customWidth="1"/>
    <col min="14875" max="14875" width="4.7109375" style="57" customWidth="1"/>
    <col min="14876" max="14876" width="1" style="57" customWidth="1"/>
    <col min="14877" max="14877" width="4.7109375" style="57" customWidth="1"/>
    <col min="14878" max="14878" width="2.5703125" style="57" customWidth="1"/>
    <col min="14879" max="14879" width="4.7109375" style="57" customWidth="1"/>
    <col min="14880" max="14880" width="1" style="57" customWidth="1"/>
    <col min="14881" max="14881" width="4.5703125" style="57" customWidth="1"/>
    <col min="14882" max="14882" width="2.5703125" style="57" customWidth="1"/>
    <col min="14883" max="14883" width="4.85546875" style="57" customWidth="1"/>
    <col min="14884" max="15099" width="9.140625" style="57"/>
    <col min="15100" max="15100" width="1.42578125" style="57" customWidth="1"/>
    <col min="15101" max="15101" width="11.5703125" style="57" customWidth="1"/>
    <col min="15102" max="15104" width="0" style="57" hidden="1" customWidth="1"/>
    <col min="15105" max="15105" width="4.7109375" style="57" customWidth="1"/>
    <col min="15106" max="15106" width="2.5703125" style="57" customWidth="1"/>
    <col min="15107" max="15107" width="4.7109375" style="57" customWidth="1"/>
    <col min="15108" max="15108" width="1" style="57" customWidth="1"/>
    <col min="15109" max="15109" width="4.7109375" style="57" customWidth="1"/>
    <col min="15110" max="15110" width="2.5703125" style="57" customWidth="1"/>
    <col min="15111" max="15111" width="4.7109375" style="57" customWidth="1"/>
    <col min="15112" max="15112" width="1" style="57" customWidth="1"/>
    <col min="15113" max="15113" width="4.7109375" style="57" customWidth="1"/>
    <col min="15114" max="15114" width="2.5703125" style="57" customWidth="1"/>
    <col min="15115" max="15115" width="4.7109375" style="57" customWidth="1"/>
    <col min="15116" max="15116" width="1" style="57" customWidth="1"/>
    <col min="15117" max="15117" width="4.7109375" style="57" customWidth="1"/>
    <col min="15118" max="15118" width="2.5703125" style="57" customWidth="1"/>
    <col min="15119" max="15119" width="4.7109375" style="57" customWidth="1"/>
    <col min="15120" max="15120" width="1.140625" style="57" customWidth="1"/>
    <col min="15121" max="15121" width="4.7109375" style="57" customWidth="1"/>
    <col min="15122" max="15122" width="2.5703125" style="57" customWidth="1"/>
    <col min="15123" max="15123" width="4.7109375" style="57" customWidth="1"/>
    <col min="15124" max="15124" width="1.140625" style="57" customWidth="1"/>
    <col min="15125" max="15125" width="4.7109375" style="57" customWidth="1"/>
    <col min="15126" max="15126" width="2.5703125" style="57" customWidth="1"/>
    <col min="15127" max="15127" width="4.7109375" style="57" customWidth="1"/>
    <col min="15128" max="15128" width="1" style="57" customWidth="1"/>
    <col min="15129" max="15129" width="4.7109375" style="57" customWidth="1"/>
    <col min="15130" max="15130" width="2.5703125" style="57" customWidth="1"/>
    <col min="15131" max="15131" width="4.7109375" style="57" customWidth="1"/>
    <col min="15132" max="15132" width="1" style="57" customWidth="1"/>
    <col min="15133" max="15133" width="4.7109375" style="57" customWidth="1"/>
    <col min="15134" max="15134" width="2.5703125" style="57" customWidth="1"/>
    <col min="15135" max="15135" width="4.7109375" style="57" customWidth="1"/>
    <col min="15136" max="15136" width="1" style="57" customWidth="1"/>
    <col min="15137" max="15137" width="4.5703125" style="57" customWidth="1"/>
    <col min="15138" max="15138" width="2.5703125" style="57" customWidth="1"/>
    <col min="15139" max="15139" width="4.85546875" style="57" customWidth="1"/>
    <col min="15140" max="15355" width="9.140625" style="57"/>
    <col min="15356" max="15356" width="1.42578125" style="57" customWidth="1"/>
    <col min="15357" max="15357" width="11.5703125" style="57" customWidth="1"/>
    <col min="15358" max="15360" width="0" style="57" hidden="1" customWidth="1"/>
    <col min="15361" max="15361" width="4.7109375" style="57" customWidth="1"/>
    <col min="15362" max="15362" width="2.5703125" style="57" customWidth="1"/>
    <col min="15363" max="15363" width="4.7109375" style="57" customWidth="1"/>
    <col min="15364" max="15364" width="1" style="57" customWidth="1"/>
    <col min="15365" max="15365" width="4.7109375" style="57" customWidth="1"/>
    <col min="15366" max="15366" width="2.5703125" style="57" customWidth="1"/>
    <col min="15367" max="15367" width="4.7109375" style="57" customWidth="1"/>
    <col min="15368" max="15368" width="1" style="57" customWidth="1"/>
    <col min="15369" max="15369" width="4.7109375" style="57" customWidth="1"/>
    <col min="15370" max="15370" width="2.5703125" style="57" customWidth="1"/>
    <col min="15371" max="15371" width="4.7109375" style="57" customWidth="1"/>
    <col min="15372" max="15372" width="1" style="57" customWidth="1"/>
    <col min="15373" max="15373" width="4.7109375" style="57" customWidth="1"/>
    <col min="15374" max="15374" width="2.5703125" style="57" customWidth="1"/>
    <col min="15375" max="15375" width="4.7109375" style="57" customWidth="1"/>
    <col min="15376" max="15376" width="1.140625" style="57" customWidth="1"/>
    <col min="15377" max="15377" width="4.7109375" style="57" customWidth="1"/>
    <col min="15378" max="15378" width="2.5703125" style="57" customWidth="1"/>
    <col min="15379" max="15379" width="4.7109375" style="57" customWidth="1"/>
    <col min="15380" max="15380" width="1.140625" style="57" customWidth="1"/>
    <col min="15381" max="15381" width="4.7109375" style="57" customWidth="1"/>
    <col min="15382" max="15382" width="2.5703125" style="57" customWidth="1"/>
    <col min="15383" max="15383" width="4.7109375" style="57" customWidth="1"/>
    <col min="15384" max="15384" width="1" style="57" customWidth="1"/>
    <col min="15385" max="15385" width="4.7109375" style="57" customWidth="1"/>
    <col min="15386" max="15386" width="2.5703125" style="57" customWidth="1"/>
    <col min="15387" max="15387" width="4.7109375" style="57" customWidth="1"/>
    <col min="15388" max="15388" width="1" style="57" customWidth="1"/>
    <col min="15389" max="15389" width="4.7109375" style="57" customWidth="1"/>
    <col min="15390" max="15390" width="2.5703125" style="57" customWidth="1"/>
    <col min="15391" max="15391" width="4.7109375" style="57" customWidth="1"/>
    <col min="15392" max="15392" width="1" style="57" customWidth="1"/>
    <col min="15393" max="15393" width="4.5703125" style="57" customWidth="1"/>
    <col min="15394" max="15394" width="2.5703125" style="57" customWidth="1"/>
    <col min="15395" max="15395" width="4.85546875" style="57" customWidth="1"/>
    <col min="15396" max="15611" width="9.140625" style="57"/>
    <col min="15612" max="15612" width="1.42578125" style="57" customWidth="1"/>
    <col min="15613" max="15613" width="11.5703125" style="57" customWidth="1"/>
    <col min="15614" max="15616" width="0" style="57" hidden="1" customWidth="1"/>
    <col min="15617" max="15617" width="4.7109375" style="57" customWidth="1"/>
    <col min="15618" max="15618" width="2.5703125" style="57" customWidth="1"/>
    <col min="15619" max="15619" width="4.7109375" style="57" customWidth="1"/>
    <col min="15620" max="15620" width="1" style="57" customWidth="1"/>
    <col min="15621" max="15621" width="4.7109375" style="57" customWidth="1"/>
    <col min="15622" max="15622" width="2.5703125" style="57" customWidth="1"/>
    <col min="15623" max="15623" width="4.7109375" style="57" customWidth="1"/>
    <col min="15624" max="15624" width="1" style="57" customWidth="1"/>
    <col min="15625" max="15625" width="4.7109375" style="57" customWidth="1"/>
    <col min="15626" max="15626" width="2.5703125" style="57" customWidth="1"/>
    <col min="15627" max="15627" width="4.7109375" style="57" customWidth="1"/>
    <col min="15628" max="15628" width="1" style="57" customWidth="1"/>
    <col min="15629" max="15629" width="4.7109375" style="57" customWidth="1"/>
    <col min="15630" max="15630" width="2.5703125" style="57" customWidth="1"/>
    <col min="15631" max="15631" width="4.7109375" style="57" customWidth="1"/>
    <col min="15632" max="15632" width="1.140625" style="57" customWidth="1"/>
    <col min="15633" max="15633" width="4.7109375" style="57" customWidth="1"/>
    <col min="15634" max="15634" width="2.5703125" style="57" customWidth="1"/>
    <col min="15635" max="15635" width="4.7109375" style="57" customWidth="1"/>
    <col min="15636" max="15636" width="1.140625" style="57" customWidth="1"/>
    <col min="15637" max="15637" width="4.7109375" style="57" customWidth="1"/>
    <col min="15638" max="15638" width="2.5703125" style="57" customWidth="1"/>
    <col min="15639" max="15639" width="4.7109375" style="57" customWidth="1"/>
    <col min="15640" max="15640" width="1" style="57" customWidth="1"/>
    <col min="15641" max="15641" width="4.7109375" style="57" customWidth="1"/>
    <col min="15642" max="15642" width="2.5703125" style="57" customWidth="1"/>
    <col min="15643" max="15643" width="4.7109375" style="57" customWidth="1"/>
    <col min="15644" max="15644" width="1" style="57" customWidth="1"/>
    <col min="15645" max="15645" width="4.7109375" style="57" customWidth="1"/>
    <col min="15646" max="15646" width="2.5703125" style="57" customWidth="1"/>
    <col min="15647" max="15647" width="4.7109375" style="57" customWidth="1"/>
    <col min="15648" max="15648" width="1" style="57" customWidth="1"/>
    <col min="15649" max="15649" width="4.5703125" style="57" customWidth="1"/>
    <col min="15650" max="15650" width="2.5703125" style="57" customWidth="1"/>
    <col min="15651" max="15651" width="4.85546875" style="57" customWidth="1"/>
    <col min="15652" max="15867" width="9.140625" style="57"/>
    <col min="15868" max="15868" width="1.42578125" style="57" customWidth="1"/>
    <col min="15869" max="15869" width="11.5703125" style="57" customWidth="1"/>
    <col min="15870" max="15872" width="0" style="57" hidden="1" customWidth="1"/>
    <col min="15873" max="15873" width="4.7109375" style="57" customWidth="1"/>
    <col min="15874" max="15874" width="2.5703125" style="57" customWidth="1"/>
    <col min="15875" max="15875" width="4.7109375" style="57" customWidth="1"/>
    <col min="15876" max="15876" width="1" style="57" customWidth="1"/>
    <col min="15877" max="15877" width="4.7109375" style="57" customWidth="1"/>
    <col min="15878" max="15878" width="2.5703125" style="57" customWidth="1"/>
    <col min="15879" max="15879" width="4.7109375" style="57" customWidth="1"/>
    <col min="15880" max="15880" width="1" style="57" customWidth="1"/>
    <col min="15881" max="15881" width="4.7109375" style="57" customWidth="1"/>
    <col min="15882" max="15882" width="2.5703125" style="57" customWidth="1"/>
    <col min="15883" max="15883" width="4.7109375" style="57" customWidth="1"/>
    <col min="15884" max="15884" width="1" style="57" customWidth="1"/>
    <col min="15885" max="15885" width="4.7109375" style="57" customWidth="1"/>
    <col min="15886" max="15886" width="2.5703125" style="57" customWidth="1"/>
    <col min="15887" max="15887" width="4.7109375" style="57" customWidth="1"/>
    <col min="15888" max="15888" width="1.140625" style="57" customWidth="1"/>
    <col min="15889" max="15889" width="4.7109375" style="57" customWidth="1"/>
    <col min="15890" max="15890" width="2.5703125" style="57" customWidth="1"/>
    <col min="15891" max="15891" width="4.7109375" style="57" customWidth="1"/>
    <col min="15892" max="15892" width="1.140625" style="57" customWidth="1"/>
    <col min="15893" max="15893" width="4.7109375" style="57" customWidth="1"/>
    <col min="15894" max="15894" width="2.5703125" style="57" customWidth="1"/>
    <col min="15895" max="15895" width="4.7109375" style="57" customWidth="1"/>
    <col min="15896" max="15896" width="1" style="57" customWidth="1"/>
    <col min="15897" max="15897" width="4.7109375" style="57" customWidth="1"/>
    <col min="15898" max="15898" width="2.5703125" style="57" customWidth="1"/>
    <col min="15899" max="15899" width="4.7109375" style="57" customWidth="1"/>
    <col min="15900" max="15900" width="1" style="57" customWidth="1"/>
    <col min="15901" max="15901" width="4.7109375" style="57" customWidth="1"/>
    <col min="15902" max="15902" width="2.5703125" style="57" customWidth="1"/>
    <col min="15903" max="15903" width="4.7109375" style="57" customWidth="1"/>
    <col min="15904" max="15904" width="1" style="57" customWidth="1"/>
    <col min="15905" max="15905" width="4.5703125" style="57" customWidth="1"/>
    <col min="15906" max="15906" width="2.5703125" style="57" customWidth="1"/>
    <col min="15907" max="15907" width="4.85546875" style="57" customWidth="1"/>
    <col min="15908" max="16123" width="9.140625" style="57"/>
    <col min="16124" max="16124" width="1.42578125" style="57" customWidth="1"/>
    <col min="16125" max="16125" width="11.5703125" style="57" customWidth="1"/>
    <col min="16126" max="16128" width="0" style="57" hidden="1" customWidth="1"/>
    <col min="16129" max="16129" width="4.7109375" style="57" customWidth="1"/>
    <col min="16130" max="16130" width="2.5703125" style="57" customWidth="1"/>
    <col min="16131" max="16131" width="4.7109375" style="57" customWidth="1"/>
    <col min="16132" max="16132" width="1" style="57" customWidth="1"/>
    <col min="16133" max="16133" width="4.7109375" style="57" customWidth="1"/>
    <col min="16134" max="16134" width="2.5703125" style="57" customWidth="1"/>
    <col min="16135" max="16135" width="4.7109375" style="57" customWidth="1"/>
    <col min="16136" max="16136" width="1" style="57" customWidth="1"/>
    <col min="16137" max="16137" width="4.7109375" style="57" customWidth="1"/>
    <col min="16138" max="16138" width="2.5703125" style="57" customWidth="1"/>
    <col min="16139" max="16139" width="4.7109375" style="57" customWidth="1"/>
    <col min="16140" max="16140" width="1" style="57" customWidth="1"/>
    <col min="16141" max="16141" width="4.7109375" style="57" customWidth="1"/>
    <col min="16142" max="16142" width="2.5703125" style="57" customWidth="1"/>
    <col min="16143" max="16143" width="4.7109375" style="57" customWidth="1"/>
    <col min="16144" max="16144" width="1.140625" style="57" customWidth="1"/>
    <col min="16145" max="16145" width="4.7109375" style="57" customWidth="1"/>
    <col min="16146" max="16146" width="2.5703125" style="57" customWidth="1"/>
    <col min="16147" max="16147" width="4.7109375" style="57" customWidth="1"/>
    <col min="16148" max="16148" width="1.140625" style="57" customWidth="1"/>
    <col min="16149" max="16149" width="4.7109375" style="57" customWidth="1"/>
    <col min="16150" max="16150" width="2.5703125" style="57" customWidth="1"/>
    <col min="16151" max="16151" width="4.7109375" style="57" customWidth="1"/>
    <col min="16152" max="16152" width="1" style="57" customWidth="1"/>
    <col min="16153" max="16153" width="4.7109375" style="57" customWidth="1"/>
    <col min="16154" max="16154" width="2.5703125" style="57" customWidth="1"/>
    <col min="16155" max="16155" width="4.7109375" style="57" customWidth="1"/>
    <col min="16156" max="16156" width="1" style="57" customWidth="1"/>
    <col min="16157" max="16157" width="4.7109375" style="57" customWidth="1"/>
    <col min="16158" max="16158" width="2.5703125" style="57" customWidth="1"/>
    <col min="16159" max="16159" width="4.7109375" style="57" customWidth="1"/>
    <col min="16160" max="16160" width="1" style="57" customWidth="1"/>
    <col min="16161" max="16161" width="4.5703125" style="57" customWidth="1"/>
    <col min="16162" max="16162" width="2.5703125" style="57" customWidth="1"/>
    <col min="16163" max="16163" width="4.85546875" style="57" customWidth="1"/>
    <col min="16164" max="16384" width="9.140625" style="57"/>
  </cols>
  <sheetData>
    <row r="1" spans="1:40" s="65" customFormat="1" ht="15.75" customHeight="1" x14ac:dyDescent="0.2">
      <c r="A1" s="59" t="s">
        <v>297</v>
      </c>
      <c r="B1" s="59"/>
      <c r="C1" s="59"/>
      <c r="D1" s="59"/>
      <c r="E1" s="59"/>
      <c r="F1" s="59"/>
      <c r="G1" s="254"/>
      <c r="H1" s="59"/>
      <c r="I1" s="59"/>
      <c r="J1" s="59"/>
      <c r="K1" s="254"/>
      <c r="L1" s="59"/>
      <c r="M1" s="59"/>
      <c r="N1" s="59"/>
      <c r="O1" s="254"/>
      <c r="P1" s="59"/>
      <c r="Q1" s="59"/>
      <c r="R1" s="59"/>
      <c r="S1" s="254"/>
      <c r="T1" s="59"/>
      <c r="U1" s="59"/>
      <c r="V1" s="59"/>
      <c r="W1" s="254"/>
      <c r="X1" s="59"/>
      <c r="Y1" s="59"/>
      <c r="Z1" s="59"/>
      <c r="AA1" s="254"/>
      <c r="AB1" s="59"/>
      <c r="AC1" s="59"/>
      <c r="AD1" s="59"/>
      <c r="AE1" s="254"/>
      <c r="AF1" s="59"/>
      <c r="AG1" s="59"/>
      <c r="AH1" s="59"/>
      <c r="AI1" s="254"/>
      <c r="AJ1" s="59"/>
      <c r="AK1" s="286" t="s">
        <v>377</v>
      </c>
      <c r="AL1" s="59"/>
      <c r="AM1" s="254"/>
      <c r="AN1" s="59"/>
    </row>
    <row r="2" spans="1:40" s="65" customFormat="1" ht="13.5" thickBot="1" x14ac:dyDescent="0.25">
      <c r="A2" s="143" t="s">
        <v>298</v>
      </c>
      <c r="B2" s="145"/>
      <c r="C2" s="145"/>
      <c r="D2" s="145"/>
      <c r="E2" s="145"/>
      <c r="F2" s="145"/>
      <c r="G2" s="255"/>
      <c r="H2" s="145"/>
      <c r="I2" s="145"/>
      <c r="J2" s="145"/>
      <c r="K2" s="255"/>
      <c r="L2" s="145"/>
      <c r="M2" s="145"/>
      <c r="N2" s="145"/>
      <c r="O2" s="255"/>
      <c r="P2" s="145"/>
      <c r="Q2" s="145"/>
      <c r="R2" s="145"/>
      <c r="S2" s="255"/>
      <c r="T2" s="145"/>
      <c r="U2" s="145"/>
      <c r="V2" s="145"/>
      <c r="W2" s="255"/>
      <c r="X2" s="145"/>
      <c r="Y2" s="145"/>
      <c r="Z2" s="145"/>
      <c r="AA2" s="255"/>
      <c r="AB2" s="145"/>
      <c r="AC2" s="145"/>
      <c r="AD2" s="145"/>
      <c r="AE2" s="255"/>
      <c r="AF2" s="145"/>
      <c r="AG2" s="145"/>
      <c r="AH2" s="145"/>
      <c r="AI2" s="255"/>
      <c r="AJ2" s="145"/>
      <c r="AK2" s="145"/>
      <c r="AL2" s="145"/>
      <c r="AM2" s="255"/>
      <c r="AN2" s="145"/>
    </row>
    <row r="3" spans="1:40" ht="23.25" customHeight="1" x14ac:dyDescent="0.2">
      <c r="A3" s="342"/>
      <c r="B3" s="342"/>
      <c r="C3" s="60"/>
      <c r="D3" s="60"/>
      <c r="E3" s="60"/>
      <c r="F3" s="345" t="s">
        <v>258</v>
      </c>
      <c r="G3" s="345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5"/>
      <c r="V3" s="345"/>
      <c r="W3" s="345"/>
      <c r="X3" s="345"/>
      <c r="Y3" s="345"/>
      <c r="Z3" s="345"/>
      <c r="AA3" s="345"/>
      <c r="AB3" s="345"/>
      <c r="AC3" s="345"/>
      <c r="AD3" s="345"/>
      <c r="AE3" s="345"/>
      <c r="AF3" s="345"/>
      <c r="AG3" s="345"/>
      <c r="AH3" s="345"/>
      <c r="AI3" s="345"/>
      <c r="AJ3" s="345"/>
      <c r="AK3" s="345"/>
      <c r="AL3" s="345"/>
      <c r="AM3" s="345"/>
      <c r="AN3" s="345"/>
    </row>
    <row r="4" spans="1:40" s="72" customFormat="1" ht="15" customHeight="1" x14ac:dyDescent="0.2">
      <c r="A4" s="338" t="s">
        <v>185</v>
      </c>
      <c r="B4" s="338"/>
      <c r="C4" s="135"/>
      <c r="D4" s="135"/>
      <c r="E4" s="135"/>
      <c r="F4" s="347" t="s">
        <v>157</v>
      </c>
      <c r="G4" s="347"/>
      <c r="H4" s="347"/>
      <c r="I4" s="298"/>
      <c r="J4" s="347" t="s">
        <v>158</v>
      </c>
      <c r="K4" s="347"/>
      <c r="L4" s="347"/>
      <c r="M4" s="298"/>
      <c r="N4" s="347" t="s">
        <v>159</v>
      </c>
      <c r="O4" s="347"/>
      <c r="P4" s="347"/>
      <c r="Q4" s="298"/>
      <c r="R4" s="347" t="s">
        <v>160</v>
      </c>
      <c r="S4" s="347"/>
      <c r="T4" s="347"/>
      <c r="U4" s="170"/>
      <c r="V4" s="347" t="s">
        <v>161</v>
      </c>
      <c r="W4" s="347"/>
      <c r="X4" s="347"/>
      <c r="Y4" s="170"/>
      <c r="Z4" s="347" t="s">
        <v>162</v>
      </c>
      <c r="AA4" s="347"/>
      <c r="AB4" s="347"/>
      <c r="AC4" s="298"/>
      <c r="AD4" s="347" t="s">
        <v>163</v>
      </c>
      <c r="AE4" s="347"/>
      <c r="AF4" s="347"/>
      <c r="AG4" s="298"/>
      <c r="AH4" s="347" t="s">
        <v>164</v>
      </c>
      <c r="AI4" s="347"/>
      <c r="AJ4" s="347"/>
      <c r="AK4" s="170"/>
      <c r="AL4" s="347" t="s">
        <v>1</v>
      </c>
      <c r="AM4" s="347"/>
      <c r="AN4" s="347"/>
    </row>
    <row r="5" spans="1:40" s="72" customFormat="1" ht="13.5" customHeight="1" thickBot="1" x14ac:dyDescent="0.25">
      <c r="A5" s="350" t="s">
        <v>257</v>
      </c>
      <c r="B5" s="350"/>
      <c r="C5" s="141"/>
      <c r="D5" s="141"/>
      <c r="E5" s="141"/>
      <c r="F5" s="142" t="s">
        <v>1</v>
      </c>
      <c r="G5" s="349" t="s">
        <v>165</v>
      </c>
      <c r="H5" s="349"/>
      <c r="I5" s="297"/>
      <c r="J5" s="142" t="s">
        <v>1</v>
      </c>
      <c r="K5" s="349" t="s">
        <v>165</v>
      </c>
      <c r="L5" s="349"/>
      <c r="M5" s="297"/>
      <c r="N5" s="142" t="s">
        <v>1</v>
      </c>
      <c r="O5" s="348" t="s">
        <v>165</v>
      </c>
      <c r="P5" s="348"/>
      <c r="Q5" s="296"/>
      <c r="R5" s="61" t="s">
        <v>1</v>
      </c>
      <c r="S5" s="348" t="s">
        <v>165</v>
      </c>
      <c r="T5" s="348"/>
      <c r="U5" s="296"/>
      <c r="V5" s="61" t="s">
        <v>1</v>
      </c>
      <c r="W5" s="348" t="s">
        <v>165</v>
      </c>
      <c r="X5" s="348"/>
      <c r="Y5" s="296"/>
      <c r="Z5" s="61" t="s">
        <v>1</v>
      </c>
      <c r="AA5" s="348" t="s">
        <v>165</v>
      </c>
      <c r="AB5" s="348"/>
      <c r="AC5" s="296"/>
      <c r="AD5" s="61" t="s">
        <v>1</v>
      </c>
      <c r="AE5" s="348" t="s">
        <v>165</v>
      </c>
      <c r="AF5" s="348"/>
      <c r="AG5" s="296"/>
      <c r="AH5" s="61" t="s">
        <v>1</v>
      </c>
      <c r="AI5" s="348" t="s">
        <v>165</v>
      </c>
      <c r="AJ5" s="348"/>
      <c r="AK5" s="296"/>
      <c r="AL5" s="61" t="s">
        <v>1</v>
      </c>
      <c r="AM5" s="348" t="s">
        <v>165</v>
      </c>
      <c r="AN5" s="348"/>
    </row>
    <row r="6" spans="1:40" s="72" customFormat="1" ht="10.5" hidden="1" customHeight="1" x14ac:dyDescent="0.2">
      <c r="A6" s="86"/>
      <c r="B6" s="86"/>
      <c r="C6" s="86"/>
      <c r="D6" s="86"/>
      <c r="E6" s="86"/>
      <c r="F6" s="87"/>
      <c r="G6" s="88"/>
      <c r="H6" s="88"/>
      <c r="I6" s="88"/>
      <c r="J6" s="87"/>
      <c r="K6" s="88"/>
      <c r="L6" s="88"/>
      <c r="M6" s="88"/>
      <c r="N6" s="87"/>
      <c r="O6" s="88"/>
      <c r="P6" s="88"/>
      <c r="Q6" s="88"/>
      <c r="R6" s="87"/>
      <c r="S6" s="88"/>
      <c r="T6" s="88"/>
      <c r="U6" s="88"/>
      <c r="V6" s="87"/>
      <c r="W6" s="88"/>
      <c r="X6" s="88"/>
      <c r="Y6" s="88"/>
      <c r="Z6" s="87"/>
      <c r="AA6" s="88"/>
      <c r="AB6" s="88"/>
      <c r="AC6" s="88"/>
      <c r="AD6" s="87"/>
      <c r="AE6" s="88"/>
      <c r="AF6" s="88"/>
      <c r="AG6" s="88"/>
      <c r="AH6" s="87"/>
      <c r="AI6" s="88"/>
      <c r="AJ6" s="88"/>
      <c r="AK6" s="88"/>
      <c r="AL6" s="87"/>
      <c r="AM6" s="88"/>
      <c r="AN6" s="88"/>
    </row>
    <row r="7" spans="1:40" s="72" customFormat="1" ht="10.5" hidden="1" customHeight="1" x14ac:dyDescent="0.2">
      <c r="A7" s="86"/>
      <c r="B7" s="86"/>
      <c r="C7" s="86"/>
      <c r="D7" s="86"/>
      <c r="E7" s="86"/>
      <c r="F7" s="87"/>
      <c r="G7" s="88"/>
      <c r="H7" s="88"/>
      <c r="I7" s="88"/>
      <c r="J7" s="87"/>
      <c r="K7" s="88"/>
      <c r="L7" s="88"/>
      <c r="M7" s="88"/>
      <c r="N7" s="87"/>
      <c r="O7" s="88"/>
      <c r="P7" s="88"/>
      <c r="Q7" s="88"/>
      <c r="R7" s="87"/>
      <c r="S7" s="88"/>
      <c r="T7" s="88"/>
      <c r="U7" s="88"/>
      <c r="V7" s="87"/>
      <c r="W7" s="88"/>
      <c r="X7" s="88"/>
      <c r="Y7" s="88"/>
      <c r="Z7" s="87"/>
      <c r="AA7" s="88"/>
      <c r="AB7" s="88"/>
      <c r="AC7" s="88"/>
      <c r="AD7" s="87"/>
      <c r="AE7" s="88"/>
      <c r="AF7" s="88"/>
      <c r="AG7" s="88"/>
      <c r="AH7" s="87"/>
      <c r="AI7" s="88"/>
      <c r="AJ7" s="88"/>
      <c r="AK7" s="88"/>
      <c r="AL7" s="87"/>
      <c r="AM7" s="88"/>
      <c r="AN7" s="88"/>
    </row>
    <row r="8" spans="1:40" s="72" customFormat="1" ht="10.5" hidden="1" customHeight="1" x14ac:dyDescent="0.2">
      <c r="A8" s="86"/>
      <c r="B8" s="86"/>
      <c r="C8" s="86"/>
      <c r="D8" s="86"/>
      <c r="E8" s="86"/>
      <c r="F8" s="87"/>
      <c r="G8" s="88"/>
      <c r="H8" s="88"/>
      <c r="I8" s="88"/>
      <c r="J8" s="87"/>
      <c r="K8" s="88"/>
      <c r="L8" s="88"/>
      <c r="M8" s="88"/>
      <c r="N8" s="87"/>
      <c r="O8" s="88"/>
      <c r="P8" s="88"/>
      <c r="Q8" s="88"/>
      <c r="R8" s="87"/>
      <c r="S8" s="88"/>
      <c r="T8" s="88"/>
      <c r="U8" s="88"/>
      <c r="V8" s="87"/>
      <c r="W8" s="88"/>
      <c r="X8" s="88"/>
      <c r="Y8" s="88"/>
      <c r="Z8" s="87"/>
      <c r="AA8" s="88"/>
      <c r="AB8" s="88"/>
      <c r="AC8" s="88"/>
      <c r="AD8" s="87"/>
      <c r="AE8" s="88"/>
      <c r="AF8" s="88"/>
      <c r="AG8" s="88"/>
      <c r="AH8" s="87"/>
      <c r="AI8" s="88"/>
      <c r="AJ8" s="88"/>
      <c r="AK8" s="88"/>
      <c r="AL8" s="87"/>
      <c r="AM8" s="88"/>
      <c r="AN8" s="88"/>
    </row>
    <row r="9" spans="1:40" s="72" customFormat="1" ht="10.5" customHeight="1" x14ac:dyDescent="0.2">
      <c r="A9" s="338"/>
      <c r="B9" s="338"/>
      <c r="C9" s="135"/>
      <c r="D9" s="135"/>
      <c r="E9" s="135"/>
      <c r="F9" s="62"/>
      <c r="G9" s="252"/>
      <c r="H9" s="62"/>
      <c r="I9" s="62"/>
      <c r="J9" s="62"/>
      <c r="K9" s="252"/>
      <c r="L9" s="62"/>
      <c r="M9" s="62"/>
      <c r="N9" s="62"/>
      <c r="O9" s="252"/>
      <c r="P9" s="62"/>
      <c r="Q9" s="62"/>
      <c r="R9" s="62"/>
      <c r="S9" s="252"/>
      <c r="T9" s="62"/>
      <c r="U9" s="62"/>
      <c r="V9" s="62"/>
      <c r="W9" s="252"/>
      <c r="X9" s="62"/>
      <c r="Y9" s="62"/>
      <c r="Z9" s="62"/>
      <c r="AA9" s="252"/>
      <c r="AB9" s="62"/>
      <c r="AC9" s="62"/>
      <c r="AD9" s="62"/>
      <c r="AE9" s="252"/>
      <c r="AF9" s="62"/>
      <c r="AG9" s="62"/>
      <c r="AH9" s="62"/>
      <c r="AI9" s="252"/>
      <c r="AJ9" s="62"/>
      <c r="AK9" s="62"/>
      <c r="AL9" s="62"/>
      <c r="AM9" s="252"/>
      <c r="AN9" s="62"/>
    </row>
    <row r="10" spans="1:40" s="72" customFormat="1" ht="10.5" hidden="1" customHeight="1" x14ac:dyDescent="0.2">
      <c r="A10" s="135"/>
      <c r="B10" s="135"/>
      <c r="C10" s="135"/>
      <c r="D10" s="135"/>
      <c r="E10" s="135"/>
      <c r="F10" s="62"/>
      <c r="G10" s="252"/>
      <c r="H10" s="62"/>
      <c r="I10" s="62"/>
      <c r="J10" s="62"/>
      <c r="K10" s="252"/>
      <c r="L10" s="62"/>
      <c r="M10" s="62"/>
      <c r="N10" s="62"/>
      <c r="O10" s="252"/>
      <c r="P10" s="62"/>
      <c r="Q10" s="62"/>
      <c r="R10" s="62"/>
      <c r="S10" s="252"/>
      <c r="T10" s="62"/>
      <c r="U10" s="62"/>
      <c r="V10" s="62"/>
      <c r="W10" s="252"/>
      <c r="X10" s="62"/>
      <c r="Y10" s="62"/>
      <c r="Z10" s="62"/>
      <c r="AA10" s="252"/>
      <c r="AB10" s="62"/>
      <c r="AC10" s="62"/>
      <c r="AD10" s="62"/>
      <c r="AE10" s="252"/>
      <c r="AF10" s="62"/>
      <c r="AG10" s="62"/>
      <c r="AH10" s="62"/>
      <c r="AI10" s="252"/>
      <c r="AJ10" s="62"/>
      <c r="AK10" s="62"/>
      <c r="AL10" s="62"/>
      <c r="AM10" s="252"/>
      <c r="AN10" s="62"/>
    </row>
    <row r="11" spans="1:40" s="72" customFormat="1" ht="12" customHeight="1" x14ac:dyDescent="0.2">
      <c r="A11" s="338" t="s">
        <v>1</v>
      </c>
      <c r="B11" s="338"/>
      <c r="C11" s="135"/>
      <c r="D11" s="135"/>
      <c r="E11" s="135"/>
      <c r="F11" s="238">
        <v>98726.491999999998</v>
      </c>
      <c r="G11" s="265" t="s">
        <v>46</v>
      </c>
      <c r="H11" s="238">
        <v>38566.612000000001</v>
      </c>
      <c r="I11" s="69" t="s">
        <v>96</v>
      </c>
      <c r="J11" s="238">
        <v>86103.274000000005</v>
      </c>
      <c r="K11" s="265" t="s">
        <v>46</v>
      </c>
      <c r="L11" s="238">
        <v>23590.261999999999</v>
      </c>
      <c r="M11" s="69" t="s">
        <v>96</v>
      </c>
      <c r="N11" s="238">
        <v>41032.752999999997</v>
      </c>
      <c r="O11" s="265" t="s">
        <v>46</v>
      </c>
      <c r="P11" s="238">
        <v>12832.07</v>
      </c>
      <c r="Q11" s="69" t="s">
        <v>96</v>
      </c>
      <c r="R11" s="238">
        <v>67927.372000000003</v>
      </c>
      <c r="S11" s="265" t="s">
        <v>46</v>
      </c>
      <c r="T11" s="238">
        <v>10984.405000000001</v>
      </c>
      <c r="U11" s="69" t="s">
        <v>96</v>
      </c>
      <c r="V11" s="238">
        <v>199627.21100000001</v>
      </c>
      <c r="W11" s="265" t="s">
        <v>46</v>
      </c>
      <c r="X11" s="238">
        <v>33388.146999999997</v>
      </c>
      <c r="Y11" s="69" t="s">
        <v>96</v>
      </c>
      <c r="Z11" s="238">
        <v>21698.601999999999</v>
      </c>
      <c r="AA11" s="265" t="s">
        <v>46</v>
      </c>
      <c r="AB11" s="238">
        <v>5304.2690000000002</v>
      </c>
      <c r="AC11" s="69" t="s">
        <v>96</v>
      </c>
      <c r="AD11" s="238">
        <v>7795.0919999999996</v>
      </c>
      <c r="AE11" s="265" t="s">
        <v>46</v>
      </c>
      <c r="AF11" s="238">
        <v>2184.373</v>
      </c>
      <c r="AG11" s="69" t="s">
        <v>96</v>
      </c>
      <c r="AH11" s="238">
        <v>19194.865000000002</v>
      </c>
      <c r="AI11" s="265" t="s">
        <v>46</v>
      </c>
      <c r="AJ11" s="238">
        <v>11934.552</v>
      </c>
      <c r="AK11" s="69" t="s">
        <v>96</v>
      </c>
      <c r="AL11" s="238">
        <v>542105.66200000001</v>
      </c>
      <c r="AM11" s="265" t="s">
        <v>46</v>
      </c>
      <c r="AN11" s="238">
        <v>59623.669000000002</v>
      </c>
    </row>
    <row r="12" spans="1:40" s="72" customFormat="1" ht="12" customHeight="1" x14ac:dyDescent="0.2">
      <c r="A12" s="133"/>
      <c r="F12" s="276"/>
      <c r="G12" s="265"/>
      <c r="H12" s="69"/>
      <c r="I12" s="69"/>
      <c r="J12" s="69"/>
      <c r="K12" s="265"/>
      <c r="L12" s="69"/>
      <c r="M12" s="69"/>
      <c r="N12" s="69"/>
      <c r="O12" s="265"/>
      <c r="P12" s="69"/>
      <c r="Q12" s="69"/>
      <c r="R12" s="69"/>
      <c r="S12" s="265"/>
      <c r="T12" s="69"/>
      <c r="U12" s="69"/>
      <c r="V12" s="276"/>
      <c r="W12" s="265"/>
      <c r="X12" s="69"/>
      <c r="Y12" s="69"/>
      <c r="Z12" s="69"/>
      <c r="AA12" s="265"/>
      <c r="AB12" s="69"/>
      <c r="AC12" s="69"/>
      <c r="AD12" s="69"/>
      <c r="AE12" s="265"/>
      <c r="AF12" s="69"/>
      <c r="AG12" s="69"/>
      <c r="AH12" s="69"/>
      <c r="AI12" s="265"/>
      <c r="AJ12" s="69"/>
      <c r="AK12" s="69"/>
      <c r="AL12" s="69"/>
      <c r="AM12" s="265"/>
      <c r="AN12" s="69"/>
    </row>
    <row r="13" spans="1:40" s="72" customFormat="1" ht="12" customHeight="1" x14ac:dyDescent="0.2">
      <c r="A13" s="336" t="s">
        <v>166</v>
      </c>
      <c r="B13" s="336"/>
      <c r="C13" s="134"/>
      <c r="D13" s="134"/>
      <c r="E13" s="134"/>
      <c r="F13" s="276"/>
      <c r="G13" s="282"/>
      <c r="H13" s="276"/>
      <c r="I13" s="276"/>
      <c r="J13" s="276"/>
      <c r="K13" s="282"/>
      <c r="L13" s="276"/>
      <c r="M13" s="276"/>
      <c r="N13" s="276"/>
      <c r="O13" s="282"/>
      <c r="P13" s="276"/>
      <c r="Q13" s="276"/>
      <c r="R13" s="276"/>
      <c r="S13" s="282"/>
      <c r="T13" s="276"/>
      <c r="U13" s="275"/>
      <c r="V13" s="276"/>
      <c r="W13" s="282"/>
      <c r="X13" s="276"/>
      <c r="Y13" s="276"/>
      <c r="Z13" s="276"/>
      <c r="AA13" s="282"/>
      <c r="AB13" s="276"/>
      <c r="AC13" s="276"/>
      <c r="AD13" s="276"/>
      <c r="AE13" s="282"/>
      <c r="AF13" s="276"/>
      <c r="AG13" s="276"/>
      <c r="AH13" s="276"/>
      <c r="AI13" s="282"/>
      <c r="AJ13" s="276"/>
      <c r="AK13" s="275"/>
      <c r="AL13" s="276"/>
      <c r="AM13" s="282"/>
      <c r="AN13" s="276"/>
    </row>
    <row r="14" spans="1:40" s="72" customFormat="1" ht="12" customHeight="1" x14ac:dyDescent="0.2">
      <c r="A14" s="340" t="s">
        <v>1</v>
      </c>
      <c r="B14" s="340"/>
      <c r="C14" s="133"/>
      <c r="D14" s="133"/>
      <c r="E14" s="133"/>
      <c r="F14" s="238">
        <v>77284.547000000006</v>
      </c>
      <c r="G14" s="265" t="s">
        <v>46</v>
      </c>
      <c r="H14" s="238">
        <v>37038.466999999997</v>
      </c>
      <c r="I14" s="276" t="s">
        <v>96</v>
      </c>
      <c r="J14" s="238">
        <v>55361.4</v>
      </c>
      <c r="K14" s="265" t="s">
        <v>46</v>
      </c>
      <c r="L14" s="238">
        <v>15298.981</v>
      </c>
      <c r="M14" s="276" t="s">
        <v>96</v>
      </c>
      <c r="N14" s="238">
        <v>35076.034</v>
      </c>
      <c r="O14" s="265" t="s">
        <v>46</v>
      </c>
      <c r="P14" s="238">
        <v>12331.955</v>
      </c>
      <c r="Q14" s="276" t="s">
        <v>96</v>
      </c>
      <c r="R14" s="238">
        <v>52508.605000000003</v>
      </c>
      <c r="S14" s="265" t="s">
        <v>46</v>
      </c>
      <c r="T14" s="238">
        <v>8771.2639999999992</v>
      </c>
      <c r="U14" s="275" t="s">
        <v>96</v>
      </c>
      <c r="V14" s="238">
        <v>122239.495</v>
      </c>
      <c r="W14" s="265" t="s">
        <v>46</v>
      </c>
      <c r="X14" s="238">
        <v>29323.753000000001</v>
      </c>
      <c r="Y14" s="276" t="s">
        <v>96</v>
      </c>
      <c r="Z14" s="238">
        <v>15290.289000000001</v>
      </c>
      <c r="AA14" s="265" t="s">
        <v>46</v>
      </c>
      <c r="AB14" s="238">
        <v>4695.152</v>
      </c>
      <c r="AC14" s="276" t="s">
        <v>96</v>
      </c>
      <c r="AD14" s="238">
        <v>5860.0389999999998</v>
      </c>
      <c r="AE14" s="265" t="s">
        <v>46</v>
      </c>
      <c r="AF14" s="238">
        <v>1867.7809999999999</v>
      </c>
      <c r="AG14" s="276" t="s">
        <v>96</v>
      </c>
      <c r="AH14" s="238">
        <v>12306.848</v>
      </c>
      <c r="AI14" s="265" t="s">
        <v>46</v>
      </c>
      <c r="AJ14" s="238">
        <v>5475.2879999999996</v>
      </c>
      <c r="AK14" s="275" t="s">
        <v>96</v>
      </c>
      <c r="AL14" s="238">
        <v>375927.25799999997</v>
      </c>
      <c r="AM14" s="265" t="s">
        <v>46</v>
      </c>
      <c r="AN14" s="238">
        <v>51890.534</v>
      </c>
    </row>
    <row r="15" spans="1:40" s="72" customFormat="1" ht="12" customHeight="1" x14ac:dyDescent="0.2">
      <c r="A15" s="69"/>
      <c r="B15" s="70" t="s">
        <v>167</v>
      </c>
      <c r="C15" s="70"/>
      <c r="D15" s="70"/>
      <c r="E15" s="70"/>
      <c r="F15" s="275"/>
      <c r="G15" s="252"/>
      <c r="H15" s="275"/>
      <c r="I15" s="275"/>
      <c r="J15" s="275"/>
      <c r="K15" s="252"/>
      <c r="L15" s="275"/>
      <c r="M15" s="275"/>
      <c r="N15" s="275"/>
      <c r="O15" s="252"/>
      <c r="P15" s="275"/>
      <c r="Q15" s="275"/>
      <c r="R15" s="275"/>
      <c r="S15" s="252"/>
      <c r="T15" s="275"/>
      <c r="U15" s="236"/>
      <c r="V15" s="275"/>
      <c r="W15" s="252"/>
      <c r="X15" s="275"/>
      <c r="Y15" s="275"/>
      <c r="Z15" s="275"/>
      <c r="AA15" s="252"/>
      <c r="AB15" s="275"/>
      <c r="AC15" s="275"/>
      <c r="AD15" s="275"/>
      <c r="AE15" s="252"/>
      <c r="AF15" s="275"/>
      <c r="AG15" s="275"/>
      <c r="AH15" s="275"/>
      <c r="AI15" s="252"/>
      <c r="AJ15" s="275"/>
      <c r="AK15" s="236"/>
      <c r="AL15" s="275"/>
      <c r="AM15" s="252"/>
      <c r="AN15" s="275"/>
    </row>
    <row r="16" spans="1:40" s="72" customFormat="1" ht="12" customHeight="1" x14ac:dyDescent="0.2">
      <c r="B16" s="70" t="s">
        <v>4</v>
      </c>
      <c r="C16" s="70"/>
      <c r="D16" s="70"/>
      <c r="E16" s="70"/>
      <c r="F16" s="235">
        <v>12793.698</v>
      </c>
      <c r="G16" s="252" t="s">
        <v>46</v>
      </c>
      <c r="H16" s="235">
        <v>15451.743</v>
      </c>
      <c r="I16" s="185" t="s">
        <v>96</v>
      </c>
      <c r="J16" s="235">
        <v>3570.69</v>
      </c>
      <c r="K16" s="252" t="s">
        <v>46</v>
      </c>
      <c r="L16" s="235">
        <v>2142.4929999999999</v>
      </c>
      <c r="M16" s="185" t="s">
        <v>96</v>
      </c>
      <c r="N16" s="235">
        <v>2775.01</v>
      </c>
      <c r="O16" s="252" t="s">
        <v>46</v>
      </c>
      <c r="P16" s="235">
        <v>1247.0429999999999</v>
      </c>
      <c r="Q16" s="185" t="s">
        <v>96</v>
      </c>
      <c r="R16" s="235">
        <v>7143.8440000000001</v>
      </c>
      <c r="S16" s="252" t="s">
        <v>46</v>
      </c>
      <c r="T16" s="235">
        <v>1643.5060000000001</v>
      </c>
      <c r="U16" s="236" t="s">
        <v>96</v>
      </c>
      <c r="V16" s="235">
        <v>14983.334999999999</v>
      </c>
      <c r="W16" s="252" t="s">
        <v>46</v>
      </c>
      <c r="X16" s="235">
        <v>1173.201</v>
      </c>
      <c r="Y16" s="185" t="s">
        <v>96</v>
      </c>
      <c r="Z16" s="235">
        <v>1110.6869999999999</v>
      </c>
      <c r="AA16" s="252" t="s">
        <v>46</v>
      </c>
      <c r="AB16" s="235">
        <v>481.49700000000001</v>
      </c>
      <c r="AC16" s="185" t="s">
        <v>96</v>
      </c>
      <c r="AD16" s="235">
        <v>397.48099999999999</v>
      </c>
      <c r="AE16" s="252" t="s">
        <v>46</v>
      </c>
      <c r="AF16" s="235">
        <v>124.634</v>
      </c>
      <c r="AG16" s="185" t="s">
        <v>96</v>
      </c>
      <c r="AH16" s="235">
        <v>1230.117</v>
      </c>
      <c r="AI16" s="252" t="s">
        <v>46</v>
      </c>
      <c r="AJ16" s="235">
        <v>382.39</v>
      </c>
      <c r="AK16" s="236" t="s">
        <v>96</v>
      </c>
      <c r="AL16" s="235">
        <v>44004.862999999998</v>
      </c>
      <c r="AM16" s="252" t="s">
        <v>46</v>
      </c>
      <c r="AN16" s="235">
        <v>15786.983</v>
      </c>
    </row>
    <row r="17" spans="1:40" s="72" customFormat="1" ht="12" customHeight="1" x14ac:dyDescent="0.2">
      <c r="B17" s="70" t="s">
        <v>3</v>
      </c>
      <c r="C17" s="70"/>
      <c r="D17" s="70"/>
      <c r="E17" s="70"/>
      <c r="F17" s="235">
        <v>4359.3670000000002</v>
      </c>
      <c r="G17" s="252" t="s">
        <v>46</v>
      </c>
      <c r="H17" s="235">
        <v>3164.2350000000001</v>
      </c>
      <c r="I17" s="185" t="s">
        <v>96</v>
      </c>
      <c r="J17" s="235">
        <v>8949.8359999999993</v>
      </c>
      <c r="K17" s="252" t="s">
        <v>46</v>
      </c>
      <c r="L17" s="235">
        <v>10907.08</v>
      </c>
      <c r="M17" s="185" t="s">
        <v>96</v>
      </c>
      <c r="N17" s="235">
        <v>3574.0749999999998</v>
      </c>
      <c r="O17" s="252" t="s">
        <v>46</v>
      </c>
      <c r="P17" s="235">
        <v>3816.576</v>
      </c>
      <c r="Q17" s="185" t="s">
        <v>96</v>
      </c>
      <c r="R17" s="235">
        <v>2899.8150000000001</v>
      </c>
      <c r="S17" s="252" t="s">
        <v>46</v>
      </c>
      <c r="T17" s="235">
        <v>1223.3389999999999</v>
      </c>
      <c r="U17" s="236" t="s">
        <v>96</v>
      </c>
      <c r="V17" s="235">
        <v>3892.701</v>
      </c>
      <c r="W17" s="252" t="s">
        <v>46</v>
      </c>
      <c r="X17" s="235">
        <v>1249.249</v>
      </c>
      <c r="Y17" s="185" t="s">
        <v>96</v>
      </c>
      <c r="Z17" s="235">
        <v>920.56700000000001</v>
      </c>
      <c r="AA17" s="252" t="s">
        <v>46</v>
      </c>
      <c r="AB17" s="235">
        <v>351.733</v>
      </c>
      <c r="AC17" s="185" t="s">
        <v>96</v>
      </c>
      <c r="AD17" s="235">
        <v>2173.9279999999999</v>
      </c>
      <c r="AE17" s="252" t="s">
        <v>46</v>
      </c>
      <c r="AF17" s="235">
        <v>659.60500000000002</v>
      </c>
      <c r="AG17" s="185" t="s">
        <v>96</v>
      </c>
      <c r="AH17" s="235">
        <v>3805.8850000000002</v>
      </c>
      <c r="AI17" s="252" t="s">
        <v>46</v>
      </c>
      <c r="AJ17" s="235">
        <v>1892.355</v>
      </c>
      <c r="AK17" s="236" t="s">
        <v>96</v>
      </c>
      <c r="AL17" s="235">
        <v>30576.173999999999</v>
      </c>
      <c r="AM17" s="252" t="s">
        <v>46</v>
      </c>
      <c r="AN17" s="235">
        <v>12268.553</v>
      </c>
    </row>
    <row r="18" spans="1:40" s="72" customFormat="1" ht="12" customHeight="1" x14ac:dyDescent="0.2">
      <c r="B18" s="70" t="s">
        <v>5</v>
      </c>
      <c r="C18" s="70"/>
      <c r="D18" s="70"/>
      <c r="E18" s="70"/>
      <c r="F18" s="235">
        <v>20007.120999999999</v>
      </c>
      <c r="G18" s="252" t="s">
        <v>46</v>
      </c>
      <c r="H18" s="235">
        <v>8775.7649999999994</v>
      </c>
      <c r="I18" s="185" t="s">
        <v>96</v>
      </c>
      <c r="J18" s="235">
        <v>11870.894</v>
      </c>
      <c r="K18" s="252" t="s">
        <v>46</v>
      </c>
      <c r="L18" s="235">
        <v>3690.2710000000002</v>
      </c>
      <c r="M18" s="185" t="s">
        <v>96</v>
      </c>
      <c r="N18" s="235">
        <v>7750.6989999999996</v>
      </c>
      <c r="O18" s="252" t="s">
        <v>46</v>
      </c>
      <c r="P18" s="235">
        <v>5713.8969999999999</v>
      </c>
      <c r="Q18" s="185" t="s">
        <v>96</v>
      </c>
      <c r="R18" s="235">
        <v>10846.259</v>
      </c>
      <c r="S18" s="252" t="s">
        <v>46</v>
      </c>
      <c r="T18" s="235">
        <v>2408.0940000000001</v>
      </c>
      <c r="U18" s="236" t="s">
        <v>96</v>
      </c>
      <c r="V18" s="235">
        <v>23060.487000000001</v>
      </c>
      <c r="W18" s="252" t="s">
        <v>46</v>
      </c>
      <c r="X18" s="235">
        <v>6408.1040000000003</v>
      </c>
      <c r="Y18" s="185" t="s">
        <v>96</v>
      </c>
      <c r="Z18" s="235">
        <v>4342.0810000000001</v>
      </c>
      <c r="AA18" s="252" t="s">
        <v>46</v>
      </c>
      <c r="AB18" s="235">
        <v>2110.9189999999999</v>
      </c>
      <c r="AC18" s="185" t="s">
        <v>96</v>
      </c>
      <c r="AD18" s="235">
        <v>1468.3910000000001</v>
      </c>
      <c r="AE18" s="252" t="s">
        <v>46</v>
      </c>
      <c r="AF18" s="235">
        <v>910.62900000000002</v>
      </c>
      <c r="AG18" s="185" t="s">
        <v>96</v>
      </c>
      <c r="AH18" s="235">
        <v>2954.6640000000002</v>
      </c>
      <c r="AI18" s="252" t="s">
        <v>46</v>
      </c>
      <c r="AJ18" s="235">
        <v>1708.748</v>
      </c>
      <c r="AK18" s="236" t="s">
        <v>96</v>
      </c>
      <c r="AL18" s="235">
        <v>82300.596000000005</v>
      </c>
      <c r="AM18" s="252" t="s">
        <v>46</v>
      </c>
      <c r="AN18" s="235">
        <v>13601.291999999999</v>
      </c>
    </row>
    <row r="19" spans="1:40" s="89" customFormat="1" ht="11.25" x14ac:dyDescent="0.2">
      <c r="B19" s="90" t="s">
        <v>6</v>
      </c>
      <c r="C19" s="90"/>
      <c r="D19" s="90"/>
      <c r="E19" s="90"/>
      <c r="F19" s="237">
        <v>13542.531000000001</v>
      </c>
      <c r="G19" s="252" t="s">
        <v>46</v>
      </c>
      <c r="H19" s="235">
        <v>7547.2129999999997</v>
      </c>
      <c r="I19" s="185" t="s">
        <v>96</v>
      </c>
      <c r="J19" s="235">
        <v>8219.393</v>
      </c>
      <c r="K19" s="252" t="s">
        <v>46</v>
      </c>
      <c r="L19" s="235">
        <v>3724.6469999999999</v>
      </c>
      <c r="M19" s="185" t="s">
        <v>96</v>
      </c>
      <c r="N19" s="235">
        <v>4061.5909999999999</v>
      </c>
      <c r="O19" s="252" t="s">
        <v>46</v>
      </c>
      <c r="P19" s="235">
        <v>1635.223</v>
      </c>
      <c r="Q19" s="185" t="s">
        <v>96</v>
      </c>
      <c r="R19" s="235">
        <v>11576.791999999999</v>
      </c>
      <c r="S19" s="252" t="s">
        <v>46</v>
      </c>
      <c r="T19" s="235">
        <v>4332</v>
      </c>
      <c r="U19" s="236" t="s">
        <v>96</v>
      </c>
      <c r="V19" s="235">
        <v>21661.815999999999</v>
      </c>
      <c r="W19" s="252" t="s">
        <v>46</v>
      </c>
      <c r="X19" s="235">
        <v>5143.08</v>
      </c>
      <c r="Y19" s="185" t="s">
        <v>96</v>
      </c>
      <c r="Z19" s="235">
        <v>1638.4559999999999</v>
      </c>
      <c r="AA19" s="252" t="s">
        <v>46</v>
      </c>
      <c r="AB19" s="235">
        <v>544.98299999999995</v>
      </c>
      <c r="AC19" s="185" t="s">
        <v>96</v>
      </c>
      <c r="AD19" s="235">
        <v>861.529</v>
      </c>
      <c r="AE19" s="252" t="s">
        <v>46</v>
      </c>
      <c r="AF19" s="235">
        <v>709.98099999999999</v>
      </c>
      <c r="AG19" s="185" t="s">
        <v>96</v>
      </c>
      <c r="AH19" s="235">
        <v>1135.4559999999999</v>
      </c>
      <c r="AI19" s="252" t="s">
        <v>46</v>
      </c>
      <c r="AJ19" s="235">
        <v>797.25099999999998</v>
      </c>
      <c r="AK19" s="236" t="s">
        <v>96</v>
      </c>
      <c r="AL19" s="235">
        <v>62697.563999999998</v>
      </c>
      <c r="AM19" s="252" t="s">
        <v>46</v>
      </c>
      <c r="AN19" s="237">
        <v>10971.716</v>
      </c>
    </row>
    <row r="20" spans="1:40" s="89" customFormat="1" ht="12.75" customHeight="1" x14ac:dyDescent="0.2">
      <c r="B20" s="91" t="s">
        <v>380</v>
      </c>
      <c r="C20" s="90"/>
      <c r="D20" s="90"/>
      <c r="E20" s="90"/>
      <c r="F20" s="237">
        <v>4255.2219999999998</v>
      </c>
      <c r="G20" s="252" t="s">
        <v>46</v>
      </c>
      <c r="H20" s="235">
        <v>2361.5250000000001</v>
      </c>
      <c r="I20" s="185" t="s">
        <v>96</v>
      </c>
      <c r="J20" s="235">
        <v>2513.9810000000002</v>
      </c>
      <c r="K20" s="252" t="s">
        <v>46</v>
      </c>
      <c r="L20" s="235">
        <v>806.77599999999995</v>
      </c>
      <c r="M20" s="185" t="s">
        <v>96</v>
      </c>
      <c r="N20" s="235">
        <v>1841.0050000000001</v>
      </c>
      <c r="O20" s="252" t="s">
        <v>46</v>
      </c>
      <c r="P20" s="235">
        <v>684.04300000000001</v>
      </c>
      <c r="Q20" s="185" t="s">
        <v>96</v>
      </c>
      <c r="R20" s="235">
        <v>4456.4920000000002</v>
      </c>
      <c r="S20" s="252" t="s">
        <v>46</v>
      </c>
      <c r="T20" s="235">
        <v>1402.9480000000001</v>
      </c>
      <c r="U20" s="236" t="s">
        <v>96</v>
      </c>
      <c r="V20" s="235">
        <v>6454.8050000000003</v>
      </c>
      <c r="W20" s="252" t="s">
        <v>46</v>
      </c>
      <c r="X20" s="235">
        <v>2130.3589999999999</v>
      </c>
      <c r="Y20" s="185" t="s">
        <v>96</v>
      </c>
      <c r="Z20" s="235">
        <v>1461.829</v>
      </c>
      <c r="AA20" s="252" t="s">
        <v>46</v>
      </c>
      <c r="AB20" s="235">
        <v>762.79300000000001</v>
      </c>
      <c r="AC20" s="185" t="s">
        <v>96</v>
      </c>
      <c r="AD20" s="235">
        <v>189.84299999999999</v>
      </c>
      <c r="AE20" s="252" t="s">
        <v>46</v>
      </c>
      <c r="AF20" s="235">
        <v>165.08600000000001</v>
      </c>
      <c r="AG20" s="185" t="s">
        <v>96</v>
      </c>
      <c r="AH20" s="235">
        <v>950.30700000000002</v>
      </c>
      <c r="AI20" s="252" t="s">
        <v>46</v>
      </c>
      <c r="AJ20" s="235">
        <v>1195.2840000000001</v>
      </c>
      <c r="AK20" s="236" t="s">
        <v>96</v>
      </c>
      <c r="AL20" s="235">
        <v>22123.484</v>
      </c>
      <c r="AM20" s="252" t="s">
        <v>46</v>
      </c>
      <c r="AN20" s="237">
        <v>3882.2860000000001</v>
      </c>
    </row>
    <row r="21" spans="1:40" s="89" customFormat="1" ht="12.75" customHeight="1" x14ac:dyDescent="0.2">
      <c r="B21" s="91" t="s">
        <v>8</v>
      </c>
      <c r="C21" s="90"/>
      <c r="D21" s="90"/>
      <c r="E21" s="90"/>
      <c r="F21" s="237">
        <v>4866.7929999999997</v>
      </c>
      <c r="G21" s="252" t="s">
        <v>46</v>
      </c>
      <c r="H21" s="235">
        <v>2716.098</v>
      </c>
      <c r="I21" s="185" t="s">
        <v>96</v>
      </c>
      <c r="J21" s="235">
        <v>6266.7359999999999</v>
      </c>
      <c r="K21" s="252" t="s">
        <v>46</v>
      </c>
      <c r="L21" s="235">
        <v>4527.8770000000004</v>
      </c>
      <c r="M21" s="185" t="s">
        <v>96</v>
      </c>
      <c r="N21" s="235">
        <v>1234.749</v>
      </c>
      <c r="O21" s="252" t="s">
        <v>46</v>
      </c>
      <c r="P21" s="235">
        <v>641.64099999999996</v>
      </c>
      <c r="Q21" s="185" t="s">
        <v>96</v>
      </c>
      <c r="R21" s="235">
        <v>6026.6909999999998</v>
      </c>
      <c r="S21" s="252" t="s">
        <v>46</v>
      </c>
      <c r="T21" s="235">
        <v>1824.471</v>
      </c>
      <c r="U21" s="236" t="s">
        <v>96</v>
      </c>
      <c r="V21" s="235">
        <v>8304.2960000000003</v>
      </c>
      <c r="W21" s="252" t="s">
        <v>46</v>
      </c>
      <c r="X21" s="235">
        <v>2991.2150000000001</v>
      </c>
      <c r="Y21" s="185" t="s">
        <v>96</v>
      </c>
      <c r="Z21" s="235">
        <v>846.25099999999998</v>
      </c>
      <c r="AA21" s="252" t="s">
        <v>46</v>
      </c>
      <c r="AB21" s="235">
        <v>674.57799999999997</v>
      </c>
      <c r="AC21" s="185" t="s">
        <v>96</v>
      </c>
      <c r="AD21" s="235">
        <v>174.018</v>
      </c>
      <c r="AE21" s="252" t="s">
        <v>46</v>
      </c>
      <c r="AF21" s="235">
        <v>174</v>
      </c>
      <c r="AG21" s="185" t="s">
        <v>96</v>
      </c>
      <c r="AH21" s="235">
        <v>1069.9380000000001</v>
      </c>
      <c r="AI21" s="252" t="s">
        <v>46</v>
      </c>
      <c r="AJ21" s="235">
        <v>1834.2909999999999</v>
      </c>
      <c r="AK21" s="236" t="s">
        <v>96</v>
      </c>
      <c r="AL21" s="235">
        <v>28789.472000000002</v>
      </c>
      <c r="AM21" s="252" t="s">
        <v>46</v>
      </c>
      <c r="AN21" s="237">
        <v>6614.2430000000004</v>
      </c>
    </row>
    <row r="22" spans="1:40" s="89" customFormat="1" ht="12.75" customHeight="1" x14ac:dyDescent="0.2">
      <c r="B22" s="91" t="s">
        <v>382</v>
      </c>
      <c r="C22" s="90"/>
      <c r="D22" s="90"/>
      <c r="E22" s="90"/>
      <c r="F22" s="237">
        <v>7227.7839999999997</v>
      </c>
      <c r="G22" s="252" t="s">
        <v>46</v>
      </c>
      <c r="H22" s="235">
        <v>5890.4120000000003</v>
      </c>
      <c r="I22" s="185" t="s">
        <v>96</v>
      </c>
      <c r="J22" s="235">
        <v>4165.5919999999996</v>
      </c>
      <c r="K22" s="252" t="s">
        <v>46</v>
      </c>
      <c r="L22" s="235">
        <v>1090.0039999999999</v>
      </c>
      <c r="M22" s="185" t="s">
        <v>96</v>
      </c>
      <c r="N22" s="235">
        <v>1481.7919999999999</v>
      </c>
      <c r="O22" s="252" t="s">
        <v>46</v>
      </c>
      <c r="P22" s="235">
        <v>874.56299999999999</v>
      </c>
      <c r="Q22" s="185" t="s">
        <v>96</v>
      </c>
      <c r="R22" s="235">
        <v>2745.7869999999998</v>
      </c>
      <c r="S22" s="252" t="s">
        <v>46</v>
      </c>
      <c r="T22" s="235">
        <v>729.70799999999997</v>
      </c>
      <c r="U22" s="236" t="s">
        <v>96</v>
      </c>
      <c r="V22" s="235">
        <v>11535.124</v>
      </c>
      <c r="W22" s="252" t="s">
        <v>46</v>
      </c>
      <c r="X22" s="235">
        <v>3032.1120000000001</v>
      </c>
      <c r="Y22" s="185" t="s">
        <v>96</v>
      </c>
      <c r="Z22" s="235">
        <v>1261.4949999999999</v>
      </c>
      <c r="AA22" s="252" t="s">
        <v>46</v>
      </c>
      <c r="AB22" s="235">
        <v>910.52800000000002</v>
      </c>
      <c r="AC22" s="185" t="s">
        <v>96</v>
      </c>
      <c r="AD22" s="235">
        <v>106.218</v>
      </c>
      <c r="AE22" s="252" t="s">
        <v>46</v>
      </c>
      <c r="AF22" s="235">
        <v>83.424999999999997</v>
      </c>
      <c r="AG22" s="185" t="s">
        <v>96</v>
      </c>
      <c r="AH22" s="235">
        <v>107.60899999999999</v>
      </c>
      <c r="AI22" s="252" t="s">
        <v>46</v>
      </c>
      <c r="AJ22" s="235">
        <v>86.772999999999996</v>
      </c>
      <c r="AK22" s="236" t="s">
        <v>96</v>
      </c>
      <c r="AL22" s="235">
        <v>28631.401999999998</v>
      </c>
      <c r="AM22" s="252" t="s">
        <v>46</v>
      </c>
      <c r="AN22" s="237">
        <v>6844.3410000000003</v>
      </c>
    </row>
    <row r="23" spans="1:40" s="72" customFormat="1" ht="22.5" customHeight="1" x14ac:dyDescent="0.2">
      <c r="B23" s="70" t="s">
        <v>384</v>
      </c>
      <c r="C23" s="70"/>
      <c r="D23" s="70"/>
      <c r="E23" s="70"/>
      <c r="F23" s="237">
        <v>10232.031000000001</v>
      </c>
      <c r="G23" s="267" t="s">
        <v>46</v>
      </c>
      <c r="H23" s="237">
        <v>8628.11</v>
      </c>
      <c r="I23" s="268" t="s">
        <v>96</v>
      </c>
      <c r="J23" s="237">
        <v>9804.2790000000005</v>
      </c>
      <c r="K23" s="267" t="s">
        <v>46</v>
      </c>
      <c r="L23" s="237">
        <v>3241.335</v>
      </c>
      <c r="M23" s="268" t="s">
        <v>96</v>
      </c>
      <c r="N23" s="237">
        <v>12357.112999999999</v>
      </c>
      <c r="O23" s="267" t="s">
        <v>46</v>
      </c>
      <c r="P23" s="237">
        <v>6581.8090000000002</v>
      </c>
      <c r="Q23" s="268" t="s">
        <v>96</v>
      </c>
      <c r="R23" s="237">
        <v>6812.9250000000002</v>
      </c>
      <c r="S23" s="267" t="s">
        <v>46</v>
      </c>
      <c r="T23" s="237">
        <v>1952.1369999999999</v>
      </c>
      <c r="U23" s="237" t="s">
        <v>96</v>
      </c>
      <c r="V23" s="237">
        <v>32346.929</v>
      </c>
      <c r="W23" s="267" t="s">
        <v>46</v>
      </c>
      <c r="X23" s="237">
        <v>14888.179</v>
      </c>
      <c r="Y23" s="268" t="s">
        <v>96</v>
      </c>
      <c r="Z23" s="237">
        <v>3708.9229999999998</v>
      </c>
      <c r="AA23" s="267" t="s">
        <v>46</v>
      </c>
      <c r="AB23" s="237">
        <v>1351.7739999999999</v>
      </c>
      <c r="AC23" s="268" t="s">
        <v>96</v>
      </c>
      <c r="AD23" s="237">
        <v>488.63099999999997</v>
      </c>
      <c r="AE23" s="267" t="s">
        <v>46</v>
      </c>
      <c r="AF23" s="237">
        <v>177.17400000000001</v>
      </c>
      <c r="AG23" s="268" t="s">
        <v>96</v>
      </c>
      <c r="AH23" s="237">
        <v>1052.8720000000001</v>
      </c>
      <c r="AI23" s="267" t="s">
        <v>46</v>
      </c>
      <c r="AJ23" s="237">
        <v>475.286</v>
      </c>
      <c r="AK23" s="237" t="s">
        <v>96</v>
      </c>
      <c r="AL23" s="237">
        <v>76803.702999999994</v>
      </c>
      <c r="AM23" s="267" t="s">
        <v>46</v>
      </c>
      <c r="AN23" s="237">
        <v>18748.786</v>
      </c>
    </row>
    <row r="24" spans="1:40" s="72" customFormat="1" ht="5.25" customHeight="1" x14ac:dyDescent="0.2">
      <c r="A24" s="74"/>
      <c r="B24" s="74"/>
      <c r="C24" s="74"/>
      <c r="D24" s="74"/>
      <c r="E24" s="74"/>
      <c r="F24" s="74"/>
      <c r="G24" s="257"/>
      <c r="H24" s="74"/>
      <c r="I24" s="74"/>
      <c r="J24" s="74"/>
      <c r="K24" s="257"/>
      <c r="L24" s="74"/>
      <c r="M24" s="74"/>
      <c r="N24" s="74"/>
      <c r="O24" s="257"/>
      <c r="P24" s="74"/>
      <c r="Q24" s="74"/>
      <c r="R24" s="74"/>
      <c r="S24" s="257"/>
      <c r="T24" s="74"/>
      <c r="U24" s="74"/>
      <c r="V24" s="74"/>
      <c r="W24" s="257"/>
      <c r="X24" s="74"/>
      <c r="Y24" s="74"/>
      <c r="Z24" s="74"/>
      <c r="AA24" s="257"/>
      <c r="AB24" s="74"/>
      <c r="AC24" s="74"/>
      <c r="AD24" s="74"/>
      <c r="AE24" s="257"/>
      <c r="AF24" s="74"/>
      <c r="AG24" s="74"/>
      <c r="AH24" s="74"/>
      <c r="AI24" s="257"/>
      <c r="AJ24" s="74"/>
      <c r="AK24" s="74"/>
      <c r="AL24" s="74"/>
      <c r="AM24" s="257"/>
      <c r="AN24" s="74"/>
    </row>
    <row r="25" spans="1:40" s="72" customFormat="1" ht="12" customHeight="1" x14ac:dyDescent="0.2">
      <c r="A25" s="75"/>
      <c r="B25" s="75"/>
      <c r="C25" s="75"/>
      <c r="D25" s="75"/>
      <c r="E25" s="75"/>
      <c r="F25" s="76"/>
      <c r="G25" s="258"/>
      <c r="H25" s="77"/>
      <c r="I25" s="77"/>
      <c r="J25" s="77"/>
      <c r="K25" s="258"/>
      <c r="L25" s="77"/>
      <c r="M25" s="77"/>
      <c r="N25" s="77"/>
      <c r="O25" s="258"/>
      <c r="P25" s="77"/>
      <c r="Q25" s="77"/>
      <c r="R25" s="77"/>
      <c r="S25" s="258"/>
      <c r="T25" s="77"/>
      <c r="U25" s="66"/>
      <c r="V25" s="76"/>
      <c r="W25" s="258"/>
      <c r="X25" s="77"/>
      <c r="Y25" s="77"/>
      <c r="Z25" s="77"/>
      <c r="AA25" s="258"/>
      <c r="AB25" s="77"/>
      <c r="AC25" s="77"/>
      <c r="AD25" s="77"/>
      <c r="AE25" s="258"/>
      <c r="AF25" s="77"/>
      <c r="AG25" s="77"/>
      <c r="AH25" s="77"/>
      <c r="AI25" s="258"/>
      <c r="AJ25" s="77"/>
      <c r="AK25" s="66"/>
      <c r="AL25" s="77"/>
      <c r="AM25" s="258"/>
      <c r="AN25" s="77"/>
    </row>
    <row r="26" spans="1:40" s="72" customFormat="1" ht="12" customHeight="1" x14ac:dyDescent="0.2">
      <c r="A26" s="264" t="s">
        <v>383</v>
      </c>
      <c r="B26" s="264"/>
      <c r="C26" s="294"/>
      <c r="D26" s="294"/>
      <c r="E26" s="294"/>
      <c r="G26" s="253"/>
      <c r="K26" s="253"/>
      <c r="O26" s="253"/>
      <c r="S26" s="253"/>
      <c r="U26" s="71"/>
      <c r="W26" s="253"/>
      <c r="AA26" s="253"/>
      <c r="AE26" s="253"/>
      <c r="AI26" s="253"/>
      <c r="AK26" s="71"/>
      <c r="AM26" s="253"/>
    </row>
    <row r="27" spans="1:40" s="72" customFormat="1" ht="12" customHeight="1" x14ac:dyDescent="0.2">
      <c r="A27" s="340" t="s">
        <v>1</v>
      </c>
      <c r="B27" s="340"/>
      <c r="C27" s="293"/>
      <c r="D27" s="293"/>
      <c r="E27" s="293"/>
      <c r="F27" s="63">
        <v>4454.4949999999999</v>
      </c>
      <c r="G27" s="259" t="s">
        <v>46</v>
      </c>
      <c r="H27" s="63">
        <v>2702.9360000000001</v>
      </c>
      <c r="I27" s="251" t="s">
        <v>96</v>
      </c>
      <c r="J27" s="63">
        <v>3860.0830000000001</v>
      </c>
      <c r="K27" s="259" t="s">
        <v>46</v>
      </c>
      <c r="L27" s="63">
        <v>1319.711</v>
      </c>
      <c r="M27" s="251" t="s">
        <v>96</v>
      </c>
      <c r="N27" s="63">
        <v>2095.5880000000002</v>
      </c>
      <c r="O27" s="259" t="s">
        <v>46</v>
      </c>
      <c r="P27" s="63">
        <v>810.88499999999999</v>
      </c>
      <c r="Q27" s="251" t="s">
        <v>96</v>
      </c>
      <c r="R27" s="63">
        <v>6277.9210000000003</v>
      </c>
      <c r="S27" s="259" t="s">
        <v>46</v>
      </c>
      <c r="T27" s="63">
        <v>2186.884</v>
      </c>
      <c r="U27" s="66" t="s">
        <v>96</v>
      </c>
      <c r="V27" s="63">
        <v>49354.930999999997</v>
      </c>
      <c r="W27" s="259" t="s">
        <v>46</v>
      </c>
      <c r="X27" s="63">
        <v>3550.875</v>
      </c>
      <c r="Y27" s="251" t="s">
        <v>96</v>
      </c>
      <c r="Z27" s="63">
        <v>3244.489</v>
      </c>
      <c r="AA27" s="259" t="s">
        <v>46</v>
      </c>
      <c r="AB27" s="63">
        <v>843.21400000000006</v>
      </c>
      <c r="AC27" s="251" t="s">
        <v>96</v>
      </c>
      <c r="AD27" s="63">
        <v>1178.529</v>
      </c>
      <c r="AE27" s="259" t="s">
        <v>46</v>
      </c>
      <c r="AF27" s="63">
        <v>137.916</v>
      </c>
      <c r="AG27" s="251" t="s">
        <v>96</v>
      </c>
      <c r="AH27" s="63">
        <v>1047.01</v>
      </c>
      <c r="AI27" s="259" t="s">
        <v>46</v>
      </c>
      <c r="AJ27" s="63">
        <v>772.07299999999998</v>
      </c>
      <c r="AK27" s="66" t="s">
        <v>96</v>
      </c>
      <c r="AL27" s="63">
        <v>71513.046000000002</v>
      </c>
      <c r="AM27" s="259" t="s">
        <v>46</v>
      </c>
      <c r="AN27" s="63">
        <v>7242.6819999999998</v>
      </c>
    </row>
    <row r="28" spans="1:40" s="72" customFormat="1" ht="12" customHeight="1" x14ac:dyDescent="0.2">
      <c r="A28" s="69"/>
      <c r="B28" s="70" t="s">
        <v>167</v>
      </c>
      <c r="C28" s="70"/>
      <c r="D28" s="70"/>
      <c r="E28" s="70"/>
      <c r="F28" s="66"/>
      <c r="G28" s="259"/>
      <c r="H28" s="66"/>
      <c r="I28" s="66"/>
      <c r="J28" s="66"/>
      <c r="K28" s="260"/>
      <c r="L28" s="66"/>
      <c r="M28" s="66"/>
      <c r="N28" s="66"/>
      <c r="O28" s="260"/>
      <c r="P28" s="66"/>
      <c r="Q28" s="66"/>
      <c r="R28" s="66"/>
      <c r="S28" s="260"/>
      <c r="T28" s="66"/>
      <c r="U28" s="71"/>
      <c r="V28" s="66"/>
      <c r="W28" s="260"/>
      <c r="X28" s="66"/>
      <c r="Y28" s="66"/>
      <c r="Z28" s="66"/>
      <c r="AA28" s="260"/>
      <c r="AB28" s="66"/>
      <c r="AC28" s="66"/>
      <c r="AD28" s="66"/>
      <c r="AE28" s="260"/>
      <c r="AF28" s="66"/>
      <c r="AG28" s="66"/>
      <c r="AH28" s="66"/>
      <c r="AI28" s="260"/>
      <c r="AJ28" s="66"/>
      <c r="AK28" s="71"/>
      <c r="AL28" s="66"/>
      <c r="AM28" s="260"/>
      <c r="AN28" s="66"/>
    </row>
    <row r="29" spans="1:40" s="72" customFormat="1" ht="12" customHeight="1" x14ac:dyDescent="0.2">
      <c r="B29" s="70" t="s">
        <v>2</v>
      </c>
      <c r="C29" s="70"/>
      <c r="D29" s="70"/>
      <c r="E29" s="70"/>
      <c r="F29" s="73">
        <v>2001.136</v>
      </c>
      <c r="G29" s="259" t="s">
        <v>46</v>
      </c>
      <c r="H29" s="73">
        <v>1411.289</v>
      </c>
      <c r="I29" s="243" t="s">
        <v>96</v>
      </c>
      <c r="J29" s="73">
        <v>784.93799999999999</v>
      </c>
      <c r="K29" s="259" t="s">
        <v>46</v>
      </c>
      <c r="L29" s="73">
        <v>329.86700000000002</v>
      </c>
      <c r="M29" s="243" t="s">
        <v>96</v>
      </c>
      <c r="N29" s="73">
        <v>1055.816</v>
      </c>
      <c r="O29" s="259" t="s">
        <v>46</v>
      </c>
      <c r="P29" s="73">
        <v>616.90300000000002</v>
      </c>
      <c r="Q29" s="243" t="s">
        <v>96</v>
      </c>
      <c r="R29" s="73">
        <v>2851.587</v>
      </c>
      <c r="S29" s="259" t="s">
        <v>46</v>
      </c>
      <c r="T29" s="73">
        <v>1995.307</v>
      </c>
      <c r="U29" s="71" t="s">
        <v>96</v>
      </c>
      <c r="V29" s="73">
        <v>18128.117999999999</v>
      </c>
      <c r="W29" s="259" t="s">
        <v>46</v>
      </c>
      <c r="X29" s="73">
        <v>2580.444</v>
      </c>
      <c r="Y29" s="243" t="s">
        <v>96</v>
      </c>
      <c r="Z29" s="73">
        <v>1380.8779999999999</v>
      </c>
      <c r="AA29" s="259" t="s">
        <v>46</v>
      </c>
      <c r="AB29" s="73">
        <v>536.09400000000005</v>
      </c>
      <c r="AC29" s="243" t="s">
        <v>96</v>
      </c>
      <c r="AD29" s="73">
        <v>173.11500000000001</v>
      </c>
      <c r="AE29" s="259" t="s">
        <v>46</v>
      </c>
      <c r="AF29" s="73">
        <v>125.623</v>
      </c>
      <c r="AG29" s="243" t="s">
        <v>96</v>
      </c>
      <c r="AH29" s="73">
        <v>789.38599999999997</v>
      </c>
      <c r="AI29" s="259" t="s">
        <v>46</v>
      </c>
      <c r="AJ29" s="73">
        <v>747.74900000000002</v>
      </c>
      <c r="AK29" s="71" t="s">
        <v>96</v>
      </c>
      <c r="AL29" s="73">
        <v>27164.974999999999</v>
      </c>
      <c r="AM29" s="259" t="s">
        <v>46</v>
      </c>
      <c r="AN29" s="73">
        <v>6183.0540000000001</v>
      </c>
    </row>
    <row r="30" spans="1:40" s="72" customFormat="1" ht="12" customHeight="1" x14ac:dyDescent="0.2">
      <c r="B30" s="70" t="s">
        <v>381</v>
      </c>
      <c r="C30" s="70"/>
      <c r="D30" s="70"/>
      <c r="E30" s="70"/>
      <c r="F30" s="73">
        <v>1825.4449999999999</v>
      </c>
      <c r="G30" s="259" t="s">
        <v>46</v>
      </c>
      <c r="H30" s="73">
        <v>2269.2750000000001</v>
      </c>
      <c r="I30" s="243" t="s">
        <v>96</v>
      </c>
      <c r="J30" s="73">
        <v>789.62</v>
      </c>
      <c r="K30" s="259" t="s">
        <v>46</v>
      </c>
      <c r="L30" s="73">
        <v>528.149</v>
      </c>
      <c r="M30" s="243" t="s">
        <v>96</v>
      </c>
      <c r="N30" s="73">
        <v>364.024</v>
      </c>
      <c r="O30" s="259" t="s">
        <v>46</v>
      </c>
      <c r="P30" s="73">
        <v>417.76299999999998</v>
      </c>
      <c r="Q30" s="243" t="s">
        <v>96</v>
      </c>
      <c r="R30" s="73">
        <v>893.73699999999997</v>
      </c>
      <c r="S30" s="259" t="s">
        <v>46</v>
      </c>
      <c r="T30" s="73">
        <v>456.70600000000002</v>
      </c>
      <c r="U30" s="71" t="s">
        <v>96</v>
      </c>
      <c r="V30" s="73">
        <v>1515.953</v>
      </c>
      <c r="W30" s="259" t="s">
        <v>46</v>
      </c>
      <c r="X30" s="73">
        <v>829.93</v>
      </c>
      <c r="Y30" s="243" t="s">
        <v>96</v>
      </c>
      <c r="Z30" s="73">
        <v>640.06100000000004</v>
      </c>
      <c r="AA30" s="259" t="s">
        <v>46</v>
      </c>
      <c r="AB30" s="73">
        <v>379.43900000000002</v>
      </c>
      <c r="AC30" s="243" t="s">
        <v>96</v>
      </c>
      <c r="AD30" s="73">
        <v>26.207000000000001</v>
      </c>
      <c r="AE30" s="259" t="s">
        <v>46</v>
      </c>
      <c r="AF30" s="73">
        <v>40.901000000000003</v>
      </c>
      <c r="AG30" s="243" t="s">
        <v>96</v>
      </c>
      <c r="AH30" s="73">
        <v>140.17599999999999</v>
      </c>
      <c r="AI30" s="259" t="s">
        <v>46</v>
      </c>
      <c r="AJ30" s="73">
        <v>134.523</v>
      </c>
      <c r="AK30" s="71" t="s">
        <v>96</v>
      </c>
      <c r="AL30" s="73">
        <v>6195.223</v>
      </c>
      <c r="AM30" s="259" t="s">
        <v>46</v>
      </c>
      <c r="AN30" s="73">
        <v>2576.4059999999999</v>
      </c>
    </row>
    <row r="31" spans="1:40" s="72" customFormat="1" ht="12" customHeight="1" x14ac:dyDescent="0.2">
      <c r="B31" s="70" t="s">
        <v>12</v>
      </c>
      <c r="C31" s="70"/>
      <c r="D31" s="70"/>
      <c r="E31" s="70"/>
      <c r="F31" s="73">
        <v>627.91300000000001</v>
      </c>
      <c r="G31" s="259" t="s">
        <v>46</v>
      </c>
      <c r="H31" s="73">
        <v>358.49</v>
      </c>
      <c r="I31" s="243" t="s">
        <v>96</v>
      </c>
      <c r="J31" s="73">
        <v>2285.5250000000001</v>
      </c>
      <c r="K31" s="259" t="s">
        <v>46</v>
      </c>
      <c r="L31" s="73">
        <v>1154.3510000000001</v>
      </c>
      <c r="M31" s="243" t="s">
        <v>96</v>
      </c>
      <c r="N31" s="73">
        <v>675.74800000000005</v>
      </c>
      <c r="O31" s="259" t="s">
        <v>46</v>
      </c>
      <c r="P31" s="73">
        <v>290.637</v>
      </c>
      <c r="Q31" s="243" t="s">
        <v>96</v>
      </c>
      <c r="R31" s="73">
        <v>2532.598</v>
      </c>
      <c r="S31" s="259" t="s">
        <v>46</v>
      </c>
      <c r="T31" s="73">
        <v>717.428</v>
      </c>
      <c r="U31" s="71" t="s">
        <v>96</v>
      </c>
      <c r="V31" s="73">
        <v>29710.86</v>
      </c>
      <c r="W31" s="259" t="s">
        <v>46</v>
      </c>
      <c r="X31" s="73">
        <v>1597.68</v>
      </c>
      <c r="Y31" s="243" t="s">
        <v>96</v>
      </c>
      <c r="Z31" s="73">
        <v>1223.55</v>
      </c>
      <c r="AA31" s="259" t="s">
        <v>46</v>
      </c>
      <c r="AB31" s="73">
        <v>136.63900000000001</v>
      </c>
      <c r="AC31" s="243" t="s">
        <v>96</v>
      </c>
      <c r="AD31" s="73">
        <v>979.20699999999999</v>
      </c>
      <c r="AE31" s="259" t="s">
        <v>46</v>
      </c>
      <c r="AF31" s="73">
        <v>38.734000000000002</v>
      </c>
      <c r="AG31" s="243" t="s">
        <v>96</v>
      </c>
      <c r="AH31" s="73">
        <v>117.447</v>
      </c>
      <c r="AI31" s="259" t="s">
        <v>46</v>
      </c>
      <c r="AJ31" s="73">
        <v>65.319999999999993</v>
      </c>
      <c r="AK31" s="71" t="s">
        <v>96</v>
      </c>
      <c r="AL31" s="73">
        <v>38152.849000000002</v>
      </c>
      <c r="AM31" s="259" t="s">
        <v>46</v>
      </c>
      <c r="AN31" s="73">
        <v>2147.27</v>
      </c>
    </row>
    <row r="32" spans="1:40" s="72" customFormat="1" ht="5.25" customHeight="1" x14ac:dyDescent="0.2">
      <c r="A32" s="74"/>
      <c r="B32" s="74"/>
      <c r="C32" s="74"/>
      <c r="D32" s="74"/>
      <c r="E32" s="74"/>
      <c r="F32" s="74"/>
      <c r="G32" s="257"/>
      <c r="H32" s="74"/>
      <c r="I32" s="74"/>
      <c r="J32" s="74"/>
      <c r="K32" s="257"/>
      <c r="L32" s="74"/>
      <c r="M32" s="74"/>
      <c r="N32" s="74"/>
      <c r="O32" s="257"/>
      <c r="P32" s="74"/>
      <c r="Q32" s="74"/>
      <c r="R32" s="74"/>
      <c r="S32" s="257"/>
      <c r="T32" s="74"/>
      <c r="U32" s="74"/>
      <c r="V32" s="74"/>
      <c r="W32" s="257"/>
      <c r="X32" s="74"/>
      <c r="Y32" s="74"/>
      <c r="Z32" s="74"/>
      <c r="AA32" s="257"/>
      <c r="AB32" s="74"/>
      <c r="AC32" s="74"/>
      <c r="AD32" s="74"/>
      <c r="AE32" s="257"/>
      <c r="AF32" s="74"/>
      <c r="AG32" s="74"/>
      <c r="AH32" s="74"/>
      <c r="AI32" s="257"/>
      <c r="AJ32" s="74"/>
      <c r="AK32" s="74"/>
      <c r="AL32" s="74"/>
      <c r="AM32" s="257"/>
      <c r="AN32" s="74"/>
    </row>
    <row r="33" spans="1:40" s="72" customFormat="1" ht="10.5" customHeight="1" x14ac:dyDescent="0.2">
      <c r="A33" s="70"/>
      <c r="B33" s="70"/>
      <c r="C33" s="70"/>
      <c r="D33" s="70"/>
      <c r="E33" s="70"/>
      <c r="F33" s="243"/>
      <c r="G33" s="260"/>
      <c r="H33" s="243"/>
      <c r="I33" s="243"/>
      <c r="J33" s="243"/>
      <c r="K33" s="260"/>
      <c r="L33" s="243"/>
      <c r="M33" s="243"/>
      <c r="N33" s="243"/>
      <c r="O33" s="260"/>
      <c r="P33" s="243"/>
      <c r="Q33" s="243"/>
      <c r="R33" s="243"/>
      <c r="S33" s="260"/>
      <c r="T33" s="243"/>
      <c r="U33" s="71"/>
      <c r="V33" s="243"/>
      <c r="W33" s="260"/>
      <c r="X33" s="243"/>
      <c r="Y33" s="243"/>
      <c r="Z33" s="243"/>
      <c r="AA33" s="260"/>
      <c r="AB33" s="243"/>
      <c r="AC33" s="243"/>
      <c r="AD33" s="243"/>
      <c r="AE33" s="260"/>
      <c r="AF33" s="243"/>
      <c r="AG33" s="243"/>
      <c r="AH33" s="243"/>
      <c r="AI33" s="260"/>
      <c r="AJ33" s="243"/>
      <c r="AK33" s="71"/>
      <c r="AL33" s="243"/>
      <c r="AM33" s="260"/>
      <c r="AN33" s="243"/>
    </row>
    <row r="34" spans="1:40" ht="11.25" customHeight="1" x14ac:dyDescent="0.2">
      <c r="A34" s="264" t="s">
        <v>168</v>
      </c>
      <c r="B34" s="264"/>
      <c r="C34" s="264"/>
      <c r="D34" s="264"/>
      <c r="E34" s="264"/>
      <c r="F34" s="277"/>
      <c r="G34" s="279"/>
      <c r="H34" s="277"/>
      <c r="I34" s="66"/>
      <c r="J34" s="66"/>
      <c r="K34" s="279"/>
      <c r="L34" s="66"/>
      <c r="M34" s="66"/>
      <c r="N34" s="66"/>
      <c r="O34" s="279"/>
      <c r="P34" s="66"/>
      <c r="Q34" s="66"/>
      <c r="R34" s="66"/>
      <c r="S34" s="279"/>
      <c r="T34" s="66"/>
      <c r="U34" s="283"/>
      <c r="V34" s="244"/>
      <c r="W34" s="279"/>
      <c r="X34" s="244"/>
      <c r="Y34" s="244"/>
      <c r="Z34" s="66"/>
      <c r="AA34" s="279"/>
      <c r="AB34" s="66"/>
      <c r="AC34" s="66"/>
      <c r="AD34" s="66"/>
      <c r="AE34" s="279"/>
      <c r="AF34" s="66"/>
      <c r="AG34" s="66"/>
      <c r="AH34" s="66"/>
      <c r="AI34" s="279"/>
      <c r="AJ34" s="66"/>
      <c r="AK34" s="283"/>
      <c r="AL34" s="66"/>
      <c r="AM34" s="279"/>
      <c r="AN34" s="66"/>
    </row>
    <row r="35" spans="1:40" ht="12" customHeight="1" x14ac:dyDescent="0.2">
      <c r="A35" s="340" t="s">
        <v>1</v>
      </c>
      <c r="B35" s="340"/>
      <c r="C35" s="67"/>
      <c r="D35" s="67"/>
      <c r="E35" s="67"/>
      <c r="F35" s="63">
        <v>16987.45</v>
      </c>
      <c r="G35" s="263" t="s">
        <v>46</v>
      </c>
      <c r="H35" s="63">
        <v>7489.1809999999996</v>
      </c>
      <c r="I35" s="245" t="s">
        <v>96</v>
      </c>
      <c r="J35" s="63">
        <v>26881.791000000001</v>
      </c>
      <c r="K35" s="263" t="s">
        <v>46</v>
      </c>
      <c r="L35" s="63">
        <v>16453.091</v>
      </c>
      <c r="M35" s="245" t="s">
        <v>96</v>
      </c>
      <c r="N35" s="63">
        <v>3861.1309999999999</v>
      </c>
      <c r="O35" s="263" t="s">
        <v>46</v>
      </c>
      <c r="P35" s="63">
        <v>1750.7270000000001</v>
      </c>
      <c r="Q35" s="245" t="s">
        <v>96</v>
      </c>
      <c r="R35" s="63">
        <v>9140.8449999999993</v>
      </c>
      <c r="S35" s="263" t="s">
        <v>46</v>
      </c>
      <c r="T35" s="63">
        <v>5613.9470000000001</v>
      </c>
      <c r="U35" s="66" t="s">
        <v>96</v>
      </c>
      <c r="V35" s="63">
        <v>28032.785</v>
      </c>
      <c r="W35" s="263" t="s">
        <v>46</v>
      </c>
      <c r="X35" s="63">
        <v>9967.4189999999999</v>
      </c>
      <c r="Y35" s="245" t="s">
        <v>96</v>
      </c>
      <c r="Z35" s="63">
        <v>3163.8240000000001</v>
      </c>
      <c r="AA35" s="263" t="s">
        <v>46</v>
      </c>
      <c r="AB35" s="63">
        <v>809.81600000000003</v>
      </c>
      <c r="AC35" s="245" t="s">
        <v>96</v>
      </c>
      <c r="AD35" s="63">
        <v>756.524</v>
      </c>
      <c r="AE35" s="263" t="s">
        <v>46</v>
      </c>
      <c r="AF35" s="63">
        <v>1026.664</v>
      </c>
      <c r="AG35" s="245" t="s">
        <v>96</v>
      </c>
      <c r="AH35" s="63">
        <v>5841.0069999999996</v>
      </c>
      <c r="AI35" s="263" t="s">
        <v>46</v>
      </c>
      <c r="AJ35" s="63">
        <v>8338.2749999999996</v>
      </c>
      <c r="AK35" s="66" t="s">
        <v>96</v>
      </c>
      <c r="AL35" s="63">
        <v>94665.357000000004</v>
      </c>
      <c r="AM35" s="263" t="s">
        <v>46</v>
      </c>
      <c r="AN35" s="63">
        <v>23002.575000000001</v>
      </c>
    </row>
    <row r="36" spans="1:40" ht="11.25" customHeight="1" x14ac:dyDescent="0.2">
      <c r="A36" s="64"/>
      <c r="B36" s="70" t="s">
        <v>167</v>
      </c>
      <c r="C36" s="64"/>
      <c r="D36" s="64"/>
      <c r="E36" s="64"/>
      <c r="F36" s="244"/>
      <c r="G36" s="280"/>
      <c r="H36" s="244"/>
      <c r="I36" s="71"/>
      <c r="J36" s="71"/>
      <c r="K36" s="280"/>
      <c r="L36" s="71"/>
      <c r="M36" s="71"/>
      <c r="N36" s="71"/>
      <c r="O36" s="280"/>
      <c r="P36" s="71"/>
      <c r="Q36" s="71"/>
      <c r="R36" s="71"/>
      <c r="S36" s="280"/>
      <c r="T36" s="71"/>
      <c r="U36" s="278"/>
      <c r="V36" s="244"/>
      <c r="W36" s="280"/>
      <c r="X36" s="244"/>
      <c r="Y36" s="244"/>
      <c r="Z36" s="71"/>
      <c r="AA36" s="280"/>
      <c r="AB36" s="71"/>
      <c r="AC36" s="71"/>
      <c r="AD36" s="71"/>
      <c r="AE36" s="280"/>
      <c r="AF36" s="71"/>
      <c r="AG36" s="71"/>
      <c r="AH36" s="71"/>
      <c r="AI36" s="280"/>
      <c r="AJ36" s="71"/>
      <c r="AK36" s="278"/>
      <c r="AL36" s="71"/>
      <c r="AM36" s="280"/>
      <c r="AN36" s="71"/>
    </row>
    <row r="37" spans="1:40" x14ac:dyDescent="0.2">
      <c r="A37" s="64"/>
      <c r="B37" s="70" t="s">
        <v>259</v>
      </c>
      <c r="C37" s="64"/>
      <c r="D37" s="64"/>
      <c r="E37" s="64"/>
      <c r="F37" s="73">
        <v>6307.0709999999999</v>
      </c>
      <c r="G37" s="259" t="s">
        <v>46</v>
      </c>
      <c r="H37" s="73">
        <v>2923.288</v>
      </c>
      <c r="I37" s="246" t="s">
        <v>96</v>
      </c>
      <c r="J37" s="73">
        <v>4002.395</v>
      </c>
      <c r="K37" s="259" t="s">
        <v>46</v>
      </c>
      <c r="L37" s="73">
        <v>2095.1379999999999</v>
      </c>
      <c r="M37" s="246" t="s">
        <v>96</v>
      </c>
      <c r="N37" s="73">
        <v>421.91699999999997</v>
      </c>
      <c r="O37" s="259" t="s">
        <v>46</v>
      </c>
      <c r="P37" s="73">
        <v>257.49799999999999</v>
      </c>
      <c r="Q37" s="246" t="s">
        <v>96</v>
      </c>
      <c r="R37" s="73">
        <v>2808.5889999999999</v>
      </c>
      <c r="S37" s="259" t="s">
        <v>46</v>
      </c>
      <c r="T37" s="73">
        <v>2498.4870000000001</v>
      </c>
      <c r="U37" s="71" t="s">
        <v>96</v>
      </c>
      <c r="V37" s="73">
        <v>4596.6750000000002</v>
      </c>
      <c r="W37" s="259" t="s">
        <v>46</v>
      </c>
      <c r="X37" s="73">
        <v>1834.0170000000001</v>
      </c>
      <c r="Y37" s="246" t="s">
        <v>96</v>
      </c>
      <c r="Z37" s="73">
        <v>2127.203</v>
      </c>
      <c r="AA37" s="259" t="s">
        <v>46</v>
      </c>
      <c r="AB37" s="73">
        <v>639.60299999999995</v>
      </c>
      <c r="AC37" s="246" t="s">
        <v>96</v>
      </c>
      <c r="AD37" s="73">
        <v>116.348</v>
      </c>
      <c r="AE37" s="259" t="s">
        <v>46</v>
      </c>
      <c r="AF37" s="73">
        <v>106.744</v>
      </c>
      <c r="AG37" s="246" t="s">
        <v>96</v>
      </c>
      <c r="AH37" s="73">
        <v>5423.9759999999997</v>
      </c>
      <c r="AI37" s="259" t="s">
        <v>46</v>
      </c>
      <c r="AJ37" s="73">
        <v>8317.8619999999992</v>
      </c>
      <c r="AK37" s="71" t="s">
        <v>96</v>
      </c>
      <c r="AL37" s="73">
        <v>25804.174999999999</v>
      </c>
      <c r="AM37" s="259" t="s">
        <v>46</v>
      </c>
      <c r="AN37" s="71">
        <v>9585.2759999999998</v>
      </c>
    </row>
    <row r="38" spans="1:40" x14ac:dyDescent="0.2">
      <c r="A38" s="64"/>
      <c r="B38" s="70" t="s">
        <v>14</v>
      </c>
      <c r="C38" s="64"/>
      <c r="D38" s="64"/>
      <c r="E38" s="64"/>
      <c r="F38" s="73">
        <v>32.125</v>
      </c>
      <c r="G38" s="259" t="s">
        <v>46</v>
      </c>
      <c r="H38" s="73">
        <v>25.105</v>
      </c>
      <c r="I38" s="246" t="s">
        <v>96</v>
      </c>
      <c r="J38" s="73">
        <v>535.67600000000004</v>
      </c>
      <c r="K38" s="259" t="s">
        <v>46</v>
      </c>
      <c r="L38" s="73">
        <v>86.509</v>
      </c>
      <c r="M38" s="246" t="s">
        <v>96</v>
      </c>
      <c r="N38" s="73">
        <v>43.744</v>
      </c>
      <c r="O38" s="259" t="s">
        <v>46</v>
      </c>
      <c r="P38" s="73">
        <v>79.644000000000005</v>
      </c>
      <c r="Q38" s="246" t="s">
        <v>96</v>
      </c>
      <c r="R38" s="73">
        <v>725.37</v>
      </c>
      <c r="S38" s="259" t="s">
        <v>46</v>
      </c>
      <c r="T38" s="73">
        <v>199.31700000000001</v>
      </c>
      <c r="U38" s="71" t="s">
        <v>96</v>
      </c>
      <c r="V38" s="73">
        <v>4882.643</v>
      </c>
      <c r="W38" s="259" t="s">
        <v>46</v>
      </c>
      <c r="X38" s="73">
        <v>421.178</v>
      </c>
      <c r="Y38" s="246" t="s">
        <v>96</v>
      </c>
      <c r="Z38" s="73">
        <v>65.23</v>
      </c>
      <c r="AA38" s="259" t="s">
        <v>46</v>
      </c>
      <c r="AB38" s="73">
        <v>127.30200000000001</v>
      </c>
      <c r="AC38" s="246" t="s">
        <v>96</v>
      </c>
      <c r="AD38" s="73" t="s">
        <v>422</v>
      </c>
      <c r="AE38" s="259" t="s">
        <v>46</v>
      </c>
      <c r="AF38" s="73" t="s">
        <v>422</v>
      </c>
      <c r="AG38" s="246" t="s">
        <v>96</v>
      </c>
      <c r="AH38" s="73">
        <v>67.543999999999997</v>
      </c>
      <c r="AI38" s="259" t="s">
        <v>46</v>
      </c>
      <c r="AJ38" s="73">
        <v>80.019000000000005</v>
      </c>
      <c r="AK38" s="71" t="s">
        <v>96</v>
      </c>
      <c r="AL38" s="73">
        <v>6352.3329999999996</v>
      </c>
      <c r="AM38" s="259" t="s">
        <v>46</v>
      </c>
      <c r="AN38" s="71">
        <v>503.90499999999997</v>
      </c>
    </row>
    <row r="39" spans="1:40" x14ac:dyDescent="0.2">
      <c r="A39" s="64"/>
      <c r="B39" s="70" t="s">
        <v>15</v>
      </c>
      <c r="C39" s="64"/>
      <c r="D39" s="64"/>
      <c r="E39" s="64"/>
      <c r="F39" s="73">
        <v>10648.254000000001</v>
      </c>
      <c r="G39" s="259" t="s">
        <v>46</v>
      </c>
      <c r="H39" s="73">
        <v>6455.6670000000004</v>
      </c>
      <c r="I39" s="246" t="s">
        <v>96</v>
      </c>
      <c r="J39" s="73">
        <v>22343.72</v>
      </c>
      <c r="K39" s="259" t="s">
        <v>46</v>
      </c>
      <c r="L39" s="73">
        <v>16294.268</v>
      </c>
      <c r="M39" s="246" t="s">
        <v>96</v>
      </c>
      <c r="N39" s="73">
        <v>3395.4690000000001</v>
      </c>
      <c r="O39" s="259" t="s">
        <v>46</v>
      </c>
      <c r="P39" s="73">
        <v>1650.106</v>
      </c>
      <c r="Q39" s="246" t="s">
        <v>96</v>
      </c>
      <c r="R39" s="73">
        <v>5606.8860000000004</v>
      </c>
      <c r="S39" s="259" t="s">
        <v>46</v>
      </c>
      <c r="T39" s="73">
        <v>4954.8440000000001</v>
      </c>
      <c r="U39" s="71" t="s">
        <v>96</v>
      </c>
      <c r="V39" s="73">
        <v>18553.466</v>
      </c>
      <c r="W39" s="259" t="s">
        <v>46</v>
      </c>
      <c r="X39" s="73">
        <v>9749.8700000000008</v>
      </c>
      <c r="Y39" s="246" t="s">
        <v>96</v>
      </c>
      <c r="Z39" s="73">
        <v>971.39200000000005</v>
      </c>
      <c r="AA39" s="259" t="s">
        <v>46</v>
      </c>
      <c r="AB39" s="73">
        <v>462.27699999999999</v>
      </c>
      <c r="AC39" s="246" t="s">
        <v>96</v>
      </c>
      <c r="AD39" s="73">
        <v>640.17600000000004</v>
      </c>
      <c r="AE39" s="259" t="s">
        <v>46</v>
      </c>
      <c r="AF39" s="73">
        <v>1016.678</v>
      </c>
      <c r="AG39" s="246" t="s">
        <v>96</v>
      </c>
      <c r="AH39" s="73">
        <v>349.48700000000002</v>
      </c>
      <c r="AI39" s="259" t="s">
        <v>46</v>
      </c>
      <c r="AJ39" s="73">
        <v>171.72200000000001</v>
      </c>
      <c r="AK39" s="71" t="s">
        <v>96</v>
      </c>
      <c r="AL39" s="73">
        <v>62508.85</v>
      </c>
      <c r="AM39" s="259" t="s">
        <v>46</v>
      </c>
      <c r="AN39" s="71">
        <v>20728.901000000002</v>
      </c>
    </row>
    <row r="40" spans="1:40" x14ac:dyDescent="0.2">
      <c r="A40" s="64"/>
      <c r="B40" s="70" t="s">
        <v>19</v>
      </c>
      <c r="C40" s="64"/>
      <c r="D40" s="64"/>
      <c r="E40" s="64"/>
      <c r="F40" s="73" t="s">
        <v>422</v>
      </c>
      <c r="G40" s="259" t="s">
        <v>46</v>
      </c>
      <c r="H40" s="73" t="s">
        <v>422</v>
      </c>
      <c r="I40" s="246" t="s">
        <v>96</v>
      </c>
      <c r="J40" s="73" t="s">
        <v>422</v>
      </c>
      <c r="K40" s="259" t="s">
        <v>46</v>
      </c>
      <c r="L40" s="73" t="s">
        <v>422</v>
      </c>
      <c r="M40" s="246" t="s">
        <v>96</v>
      </c>
      <c r="N40" s="73" t="s">
        <v>422</v>
      </c>
      <c r="O40" s="259" t="s">
        <v>46</v>
      </c>
      <c r="P40" s="73" t="s">
        <v>422</v>
      </c>
      <c r="Q40" s="246" t="s">
        <v>96</v>
      </c>
      <c r="R40" s="73" t="s">
        <v>422</v>
      </c>
      <c r="S40" s="259" t="s">
        <v>46</v>
      </c>
      <c r="T40" s="73" t="s">
        <v>422</v>
      </c>
      <c r="U40" s="71" t="s">
        <v>96</v>
      </c>
      <c r="V40" s="73" t="s">
        <v>422</v>
      </c>
      <c r="W40" s="259" t="s">
        <v>46</v>
      </c>
      <c r="X40" s="73" t="s">
        <v>422</v>
      </c>
      <c r="Y40" s="246" t="s">
        <v>96</v>
      </c>
      <c r="Z40" s="73" t="s">
        <v>422</v>
      </c>
      <c r="AA40" s="259" t="s">
        <v>46</v>
      </c>
      <c r="AB40" s="73" t="s">
        <v>422</v>
      </c>
      <c r="AC40" s="246" t="s">
        <v>96</v>
      </c>
      <c r="AD40" s="73" t="s">
        <v>422</v>
      </c>
      <c r="AE40" s="259" t="s">
        <v>46</v>
      </c>
      <c r="AF40" s="73" t="s">
        <v>422</v>
      </c>
      <c r="AG40" s="246" t="s">
        <v>96</v>
      </c>
      <c r="AH40" s="73" t="s">
        <v>422</v>
      </c>
      <c r="AI40" s="259" t="s">
        <v>46</v>
      </c>
      <c r="AJ40" s="73" t="s">
        <v>422</v>
      </c>
      <c r="AK40" s="71" t="s">
        <v>96</v>
      </c>
      <c r="AL40" s="73" t="s">
        <v>422</v>
      </c>
      <c r="AM40" s="259" t="s">
        <v>46</v>
      </c>
      <c r="AN40" s="71" t="s">
        <v>422</v>
      </c>
    </row>
    <row r="41" spans="1:40" ht="6" customHeight="1" thickBot="1" x14ac:dyDescent="0.25">
      <c r="A41" s="80"/>
      <c r="B41" s="80"/>
      <c r="C41" s="80"/>
      <c r="D41" s="80"/>
      <c r="E41" s="80"/>
      <c r="F41" s="81"/>
      <c r="G41" s="281"/>
      <c r="H41" s="81"/>
      <c r="I41" s="82"/>
      <c r="J41" s="81"/>
      <c r="K41" s="281"/>
      <c r="L41" s="81"/>
      <c r="M41" s="82"/>
      <c r="N41" s="81"/>
      <c r="O41" s="281"/>
      <c r="P41" s="81"/>
      <c r="Q41" s="82"/>
      <c r="R41" s="81"/>
      <c r="S41" s="281"/>
      <c r="T41" s="81"/>
      <c r="U41" s="83"/>
      <c r="V41" s="81"/>
      <c r="W41" s="281"/>
      <c r="X41" s="81"/>
      <c r="Y41" s="82"/>
      <c r="Z41" s="81"/>
      <c r="AA41" s="281"/>
      <c r="AB41" s="81"/>
      <c r="AC41" s="82"/>
      <c r="AD41" s="81"/>
      <c r="AE41" s="281"/>
      <c r="AF41" s="81"/>
      <c r="AG41" s="82"/>
      <c r="AH41" s="81"/>
      <c r="AI41" s="281"/>
      <c r="AJ41" s="81"/>
      <c r="AK41" s="83"/>
      <c r="AL41" s="81"/>
      <c r="AM41" s="281"/>
      <c r="AN41" s="81"/>
    </row>
    <row r="42" spans="1:40" x14ac:dyDescent="0.2">
      <c r="A42" s="72" t="s">
        <v>408</v>
      </c>
      <c r="K42" s="58"/>
      <c r="O42" s="58"/>
      <c r="S42" s="58"/>
      <c r="W42" s="58"/>
      <c r="AA42" s="58"/>
      <c r="AE42" s="58"/>
      <c r="AI42" s="58"/>
      <c r="AM42" s="58"/>
    </row>
    <row r="43" spans="1:40" x14ac:dyDescent="0.2">
      <c r="A43" s="72" t="s">
        <v>409</v>
      </c>
      <c r="K43" s="58"/>
      <c r="O43" s="58"/>
      <c r="R43" s="72" t="s">
        <v>413</v>
      </c>
      <c r="S43" s="58"/>
      <c r="W43" s="58"/>
      <c r="AA43" s="58"/>
      <c r="AE43" s="58"/>
      <c r="AI43" s="58"/>
      <c r="AM43" s="58"/>
    </row>
    <row r="44" spans="1:40" x14ac:dyDescent="0.2">
      <c r="A44" s="72" t="s">
        <v>410</v>
      </c>
      <c r="K44" s="58"/>
      <c r="O44" s="58"/>
      <c r="R44" s="72" t="s">
        <v>414</v>
      </c>
      <c r="S44" s="58"/>
      <c r="W44" s="58"/>
      <c r="AA44" s="58"/>
      <c r="AE44" s="58"/>
      <c r="AI44" s="58"/>
      <c r="AM44" s="58"/>
    </row>
    <row r="45" spans="1:40" x14ac:dyDescent="0.2">
      <c r="A45" s="72" t="s">
        <v>411</v>
      </c>
      <c r="K45" s="58"/>
      <c r="O45" s="58"/>
      <c r="R45" s="72" t="s">
        <v>415</v>
      </c>
      <c r="S45" s="58"/>
      <c r="W45" s="58"/>
      <c r="AA45" s="58"/>
      <c r="AE45" s="58"/>
      <c r="AI45" s="58"/>
      <c r="AM45" s="58"/>
    </row>
    <row r="46" spans="1:40" x14ac:dyDescent="0.2">
      <c r="A46" s="72" t="s">
        <v>412</v>
      </c>
      <c r="K46" s="58"/>
      <c r="O46" s="58"/>
      <c r="R46" s="72" t="s">
        <v>416</v>
      </c>
      <c r="S46" s="58"/>
      <c r="W46" s="58"/>
      <c r="AA46" s="58"/>
      <c r="AE46" s="58"/>
      <c r="AI46" s="58"/>
      <c r="AM46" s="58"/>
    </row>
  </sheetData>
  <sheetProtection formatCells="0" formatColumns="0" formatRows="0"/>
  <mergeCells count="28">
    <mergeCell ref="A35:B35"/>
    <mergeCell ref="AH4:AJ4"/>
    <mergeCell ref="A9:B9"/>
    <mergeCell ref="A11:B11"/>
    <mergeCell ref="A13:B13"/>
    <mergeCell ref="A5:B5"/>
    <mergeCell ref="AA5:AB5"/>
    <mergeCell ref="AE5:AF5"/>
    <mergeCell ref="AI5:AJ5"/>
    <mergeCell ref="AM5:AN5"/>
    <mergeCell ref="A27:B27"/>
    <mergeCell ref="G5:H5"/>
    <mergeCell ref="K5:L5"/>
    <mergeCell ref="O5:P5"/>
    <mergeCell ref="S5:T5"/>
    <mergeCell ref="W5:X5"/>
    <mergeCell ref="A14:B14"/>
    <mergeCell ref="A3:B3"/>
    <mergeCell ref="F3:AN3"/>
    <mergeCell ref="A4:B4"/>
    <mergeCell ref="F4:H4"/>
    <mergeCell ref="J4:L4"/>
    <mergeCell ref="N4:P4"/>
    <mergeCell ref="R4:T4"/>
    <mergeCell ref="V4:X4"/>
    <mergeCell ref="Z4:AB4"/>
    <mergeCell ref="AD4:AF4"/>
    <mergeCell ref="AL4:AN4"/>
  </mergeCells>
  <hyperlinks>
    <hyperlink ref="AK1" location="'Tabellförteckning_List of table'!G1" display="Till innehållsförteckning"/>
  </hyperlinks>
  <pageMargins left="0.4" right="0.42" top="0.9" bottom="0.59" header="0.5" footer="0.5"/>
  <pageSetup paperSize="9" scale="85" orientation="landscape" r:id="rId1"/>
  <headerFooter alignWithMargins="0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L34"/>
  <sheetViews>
    <sheetView zoomScaleNormal="100" workbookViewId="0">
      <selection activeCell="E34" sqref="E34"/>
    </sheetView>
  </sheetViews>
  <sheetFormatPr defaultRowHeight="12.75" x14ac:dyDescent="0.2"/>
  <cols>
    <col min="1" max="1" width="47" style="130" customWidth="1"/>
    <col min="2" max="2" width="15.5703125" style="130" customWidth="1"/>
    <col min="3" max="3" width="2.28515625" style="130" customWidth="1"/>
    <col min="4" max="4" width="7.85546875" style="130" customWidth="1"/>
    <col min="5" max="5" width="11.42578125" style="130" customWidth="1"/>
    <col min="6" max="6" width="2.28515625" style="130" customWidth="1"/>
    <col min="7" max="7" width="7.85546875" style="130" bestFit="1" customWidth="1"/>
    <col min="8" max="8" width="1.5703125" style="131" customWidth="1"/>
    <col min="9" max="9" width="9.140625" style="130"/>
    <col min="10" max="10" width="2.28515625" style="131" customWidth="1"/>
    <col min="11" max="11" width="7.85546875" style="131" customWidth="1"/>
    <col min="12" max="12" width="7.85546875" style="130" customWidth="1"/>
    <col min="13" max="16384" width="9.140625" style="130"/>
  </cols>
  <sheetData>
    <row r="1" spans="1:12" s="144" customFormat="1" ht="12.75" customHeight="1" x14ac:dyDescent="0.2">
      <c r="A1" s="21" t="s">
        <v>417</v>
      </c>
      <c r="B1" s="131"/>
      <c r="C1" s="131"/>
      <c r="D1" s="131"/>
      <c r="E1" s="131"/>
      <c r="F1" s="131"/>
      <c r="G1" s="131"/>
      <c r="H1" s="131"/>
      <c r="J1" s="286" t="s">
        <v>377</v>
      </c>
      <c r="K1" s="131"/>
      <c r="L1" s="131"/>
    </row>
    <row r="2" spans="1:12" s="144" customFormat="1" x14ac:dyDescent="0.2">
      <c r="A2" s="143" t="s">
        <v>299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2" ht="13.5" thickBot="1" x14ac:dyDescent="0.25">
      <c r="A3" s="131"/>
      <c r="B3" s="131"/>
      <c r="C3" s="131"/>
      <c r="D3" s="131"/>
      <c r="E3" s="131"/>
      <c r="F3" s="131"/>
      <c r="G3" s="131"/>
      <c r="I3" s="131"/>
      <c r="L3" s="131"/>
    </row>
    <row r="4" spans="1:12" s="138" customFormat="1" ht="24.75" customHeight="1" x14ac:dyDescent="0.2">
      <c r="A4" s="97" t="s">
        <v>17</v>
      </c>
      <c r="B4" s="147" t="s">
        <v>202</v>
      </c>
      <c r="C4" s="317" t="s">
        <v>188</v>
      </c>
      <c r="D4" s="318"/>
      <c r="E4" s="147" t="s">
        <v>241</v>
      </c>
      <c r="F4" s="317" t="s">
        <v>188</v>
      </c>
      <c r="G4" s="318"/>
      <c r="H4" s="148"/>
      <c r="I4" s="147" t="s">
        <v>205</v>
      </c>
      <c r="J4" s="317" t="s">
        <v>188</v>
      </c>
      <c r="K4" s="318"/>
      <c r="L4" s="149"/>
    </row>
    <row r="5" spans="1:12" s="138" customFormat="1" ht="23.25" thickBot="1" x14ac:dyDescent="0.25">
      <c r="A5" s="140" t="s">
        <v>44</v>
      </c>
      <c r="B5" s="136" t="s">
        <v>203</v>
      </c>
      <c r="C5" s="320" t="s">
        <v>187</v>
      </c>
      <c r="D5" s="320"/>
      <c r="E5" s="136" t="s">
        <v>204</v>
      </c>
      <c r="F5" s="320" t="s">
        <v>187</v>
      </c>
      <c r="G5" s="320"/>
      <c r="H5" s="136"/>
      <c r="I5" s="137" t="s">
        <v>250</v>
      </c>
      <c r="J5" s="139"/>
      <c r="K5" s="137" t="s">
        <v>187</v>
      </c>
      <c r="L5" s="150"/>
    </row>
    <row r="6" spans="1:12" s="157" customFormat="1" ht="15" customHeight="1" x14ac:dyDescent="0.2">
      <c r="A6" s="42" t="s">
        <v>221</v>
      </c>
      <c r="B6" s="155">
        <v>6189.8549999999996</v>
      </c>
      <c r="C6" s="151" t="s">
        <v>46</v>
      </c>
      <c r="D6" s="155">
        <v>989.87099999999998</v>
      </c>
      <c r="E6" s="155">
        <v>12936.284</v>
      </c>
      <c r="F6" s="151" t="s">
        <v>46</v>
      </c>
      <c r="G6" s="155">
        <v>2036.0039999999999</v>
      </c>
      <c r="H6" s="156" t="s">
        <v>96</v>
      </c>
      <c r="I6" s="203">
        <v>5.8170000000000002</v>
      </c>
      <c r="J6" s="204" t="s">
        <v>46</v>
      </c>
      <c r="K6" s="203">
        <v>1.0820000000000001</v>
      </c>
      <c r="L6" s="155"/>
    </row>
    <row r="7" spans="1:12" s="160" customFormat="1" ht="15" customHeight="1" x14ac:dyDescent="0.2">
      <c r="A7" s="158" t="s">
        <v>222</v>
      </c>
      <c r="B7" s="159">
        <v>2020.02</v>
      </c>
      <c r="C7" s="211" t="s">
        <v>46</v>
      </c>
      <c r="D7" s="159">
        <v>5.2110000000000003</v>
      </c>
      <c r="E7" s="159">
        <v>32396.756000000001</v>
      </c>
      <c r="F7" s="211" t="s">
        <v>46</v>
      </c>
      <c r="G7" s="159">
        <v>2.097</v>
      </c>
      <c r="H7" s="212" t="s">
        <v>96</v>
      </c>
      <c r="I7" s="217">
        <v>1.8979999999999999</v>
      </c>
      <c r="J7" s="218" t="s">
        <v>46</v>
      </c>
      <c r="K7" s="217">
        <v>0.26100000000000001</v>
      </c>
      <c r="L7" s="159"/>
    </row>
    <row r="8" spans="1:12" s="157" customFormat="1" ht="15" customHeight="1" x14ac:dyDescent="0.2">
      <c r="A8" s="42" t="s">
        <v>223</v>
      </c>
      <c r="B8" s="155">
        <v>0.998</v>
      </c>
      <c r="C8" s="151" t="s">
        <v>46</v>
      </c>
      <c r="D8" s="155">
        <v>1.0189999999999999</v>
      </c>
      <c r="E8" s="155">
        <v>63759.118000000002</v>
      </c>
      <c r="F8" s="151" t="s">
        <v>46</v>
      </c>
      <c r="G8" s="155">
        <v>76285.828999999998</v>
      </c>
      <c r="H8" s="111" t="s">
        <v>96</v>
      </c>
      <c r="I8" s="203">
        <v>1E-3</v>
      </c>
      <c r="J8" s="204" t="s">
        <v>46</v>
      </c>
      <c r="K8" s="203">
        <v>1E-3</v>
      </c>
      <c r="L8" s="155"/>
    </row>
    <row r="9" spans="1:12" s="157" customFormat="1" ht="15" customHeight="1" x14ac:dyDescent="0.2">
      <c r="A9" s="42" t="s">
        <v>224</v>
      </c>
      <c r="B9" s="155">
        <v>825.10699999999997</v>
      </c>
      <c r="C9" s="151" t="s">
        <v>46</v>
      </c>
      <c r="D9" s="155">
        <v>214.90799999999999</v>
      </c>
      <c r="E9" s="155">
        <v>57212.928999999996</v>
      </c>
      <c r="F9" s="151" t="s">
        <v>46</v>
      </c>
      <c r="G9" s="155">
        <v>9214.5249999999996</v>
      </c>
      <c r="H9" s="111" t="s">
        <v>96</v>
      </c>
      <c r="I9" s="203">
        <v>0.77500000000000002</v>
      </c>
      <c r="J9" s="204" t="s">
        <v>46</v>
      </c>
      <c r="K9" s="203">
        <v>0.22700000000000001</v>
      </c>
      <c r="L9" s="155"/>
    </row>
    <row r="10" spans="1:12" s="160" customFormat="1" ht="15" customHeight="1" x14ac:dyDescent="0.2">
      <c r="A10" s="158" t="s">
        <v>466</v>
      </c>
      <c r="B10" s="159">
        <v>694.30100000000004</v>
      </c>
      <c r="C10" s="211" t="s">
        <v>46</v>
      </c>
      <c r="D10" s="159">
        <v>206.80500000000001</v>
      </c>
      <c r="E10" s="159">
        <v>24285.929</v>
      </c>
      <c r="F10" s="211" t="s">
        <v>46</v>
      </c>
      <c r="G10" s="159">
        <v>1661.0150000000001</v>
      </c>
      <c r="H10" s="213" t="s">
        <v>96</v>
      </c>
      <c r="I10" s="217">
        <v>0.65200000000000002</v>
      </c>
      <c r="J10" s="218" t="s">
        <v>46</v>
      </c>
      <c r="K10" s="217">
        <v>0.21299999999999999</v>
      </c>
      <c r="L10" s="159"/>
    </row>
    <row r="11" spans="1:12" s="157" customFormat="1" ht="15" customHeight="1" x14ac:dyDescent="0.2">
      <c r="A11" s="42" t="s">
        <v>225</v>
      </c>
      <c r="B11" s="155">
        <v>20375.219000000001</v>
      </c>
      <c r="C11" s="151" t="s">
        <v>46</v>
      </c>
      <c r="D11" s="155">
        <v>4710.8</v>
      </c>
      <c r="E11" s="155">
        <v>902.16399999999999</v>
      </c>
      <c r="F11" s="151" t="s">
        <v>46</v>
      </c>
      <c r="G11" s="155">
        <v>251.917</v>
      </c>
      <c r="H11" s="111" t="s">
        <v>96</v>
      </c>
      <c r="I11" s="203">
        <v>19.148</v>
      </c>
      <c r="J11" s="204" t="s">
        <v>46</v>
      </c>
      <c r="K11" s="203">
        <v>4.2619999999999996</v>
      </c>
      <c r="L11" s="155"/>
    </row>
    <row r="12" spans="1:12" s="157" customFormat="1" ht="15" customHeight="1" x14ac:dyDescent="0.2">
      <c r="A12" s="42" t="s">
        <v>226</v>
      </c>
      <c r="B12" s="155">
        <v>14661.883</v>
      </c>
      <c r="C12" s="151" t="s">
        <v>46</v>
      </c>
      <c r="D12" s="155">
        <v>6335.8040000000001</v>
      </c>
      <c r="E12" s="155">
        <v>8.0020000000000007</v>
      </c>
      <c r="F12" s="151" t="s">
        <v>46</v>
      </c>
      <c r="G12" s="155">
        <v>3.8450000000000002</v>
      </c>
      <c r="H12" s="111" t="s">
        <v>96</v>
      </c>
      <c r="I12" s="203">
        <v>13.779</v>
      </c>
      <c r="J12" s="204" t="s">
        <v>46</v>
      </c>
      <c r="K12" s="203">
        <v>5.4530000000000003</v>
      </c>
      <c r="L12" s="155"/>
    </row>
    <row r="13" spans="1:12" s="157" customFormat="1" ht="22.5" x14ac:dyDescent="0.2">
      <c r="A13" s="42" t="s">
        <v>227</v>
      </c>
      <c r="B13" s="155">
        <v>4944.826</v>
      </c>
      <c r="C13" s="151" t="s">
        <v>46</v>
      </c>
      <c r="D13" s="155">
        <v>1421.4449999999999</v>
      </c>
      <c r="E13" s="155">
        <v>6765.473</v>
      </c>
      <c r="F13" s="151" t="s">
        <v>46</v>
      </c>
      <c r="G13" s="155">
        <v>2024.039</v>
      </c>
      <c r="H13" s="39" t="s">
        <v>96</v>
      </c>
      <c r="I13" s="203">
        <v>4.6470000000000002</v>
      </c>
      <c r="J13" s="204" t="s">
        <v>46</v>
      </c>
      <c r="K13" s="203">
        <v>1.411</v>
      </c>
      <c r="L13" s="155"/>
    </row>
    <row r="14" spans="1:12" s="160" customFormat="1" ht="15" customHeight="1" x14ac:dyDescent="0.2">
      <c r="A14" s="158" t="s">
        <v>137</v>
      </c>
      <c r="B14" s="159">
        <v>935.02800000000002</v>
      </c>
      <c r="C14" s="211" t="s">
        <v>46</v>
      </c>
      <c r="D14" s="159">
        <v>215.59899999999999</v>
      </c>
      <c r="E14" s="159">
        <v>12043.876</v>
      </c>
      <c r="F14" s="211" t="s">
        <v>46</v>
      </c>
      <c r="G14" s="159">
        <v>2741.7750000000001</v>
      </c>
      <c r="H14" s="231" t="s">
        <v>96</v>
      </c>
      <c r="I14" s="230">
        <v>0.879</v>
      </c>
      <c r="J14" s="218" t="s">
        <v>46</v>
      </c>
      <c r="K14" s="230">
        <v>0.23499999999999999</v>
      </c>
      <c r="L14" s="159"/>
    </row>
    <row r="15" spans="1:12" s="160" customFormat="1" ht="15" customHeight="1" x14ac:dyDescent="0.2">
      <c r="A15" s="158" t="s">
        <v>138</v>
      </c>
      <c r="B15" s="159">
        <v>135.75200000000001</v>
      </c>
      <c r="C15" s="211" t="s">
        <v>46</v>
      </c>
      <c r="D15" s="159">
        <v>60.249000000000002</v>
      </c>
      <c r="E15" s="159">
        <v>19015.569</v>
      </c>
      <c r="F15" s="211" t="s">
        <v>46</v>
      </c>
      <c r="G15" s="159">
        <v>5841.0829999999996</v>
      </c>
      <c r="H15" s="233" t="s">
        <v>96</v>
      </c>
      <c r="I15" s="229">
        <v>0.128</v>
      </c>
      <c r="J15" s="218" t="s">
        <v>46</v>
      </c>
      <c r="K15" s="229">
        <v>5.8999999999999997E-2</v>
      </c>
      <c r="L15" s="159"/>
    </row>
    <row r="16" spans="1:12" s="160" customFormat="1" ht="15" customHeight="1" x14ac:dyDescent="0.2">
      <c r="A16" s="158" t="s">
        <v>228</v>
      </c>
      <c r="B16" s="159">
        <v>2146.0740000000001</v>
      </c>
      <c r="C16" s="211" t="s">
        <v>46</v>
      </c>
      <c r="D16" s="159">
        <v>650.19000000000005</v>
      </c>
      <c r="E16" s="159">
        <v>6195.1319999999996</v>
      </c>
      <c r="F16" s="211" t="s">
        <v>46</v>
      </c>
      <c r="G16" s="159">
        <v>2026.6569999999999</v>
      </c>
      <c r="H16" s="228" t="s">
        <v>96</v>
      </c>
      <c r="I16" s="229">
        <v>2.0169999999999999</v>
      </c>
      <c r="J16" s="218" t="s">
        <v>46</v>
      </c>
      <c r="K16" s="229">
        <v>0.63100000000000001</v>
      </c>
      <c r="L16" s="159"/>
    </row>
    <row r="17" spans="1:12" s="157" customFormat="1" ht="15" customHeight="1" x14ac:dyDescent="0.2">
      <c r="A17" s="42" t="s">
        <v>229</v>
      </c>
      <c r="B17" s="155">
        <v>920.82799999999997</v>
      </c>
      <c r="C17" s="151" t="s">
        <v>46</v>
      </c>
      <c r="D17" s="155">
        <v>251.16499999999999</v>
      </c>
      <c r="E17" s="155">
        <v>35659.853000000003</v>
      </c>
      <c r="F17" s="151" t="s">
        <v>46</v>
      </c>
      <c r="G17" s="155">
        <v>9459.1540000000005</v>
      </c>
      <c r="H17" s="20" t="s">
        <v>96</v>
      </c>
      <c r="I17" s="206">
        <v>0.86499999999999999</v>
      </c>
      <c r="J17" s="204" t="s">
        <v>46</v>
      </c>
      <c r="K17" s="206">
        <v>0.26300000000000001</v>
      </c>
      <c r="L17" s="155"/>
    </row>
    <row r="18" spans="1:12" s="160" customFormat="1" ht="15" customHeight="1" x14ac:dyDescent="0.2">
      <c r="A18" s="158" t="s">
        <v>139</v>
      </c>
      <c r="B18" s="159">
        <v>757.59100000000001</v>
      </c>
      <c r="C18" s="211" t="s">
        <v>46</v>
      </c>
      <c r="D18" s="159">
        <v>163.51400000000001</v>
      </c>
      <c r="E18" s="159">
        <v>42898.915999999997</v>
      </c>
      <c r="F18" s="211" t="s">
        <v>46</v>
      </c>
      <c r="G18" s="159">
        <v>8781.99</v>
      </c>
      <c r="H18" s="228" t="s">
        <v>96</v>
      </c>
      <c r="I18" s="230">
        <v>0.71199999999999997</v>
      </c>
      <c r="J18" s="218" t="s">
        <v>46</v>
      </c>
      <c r="K18" s="217">
        <v>0.182</v>
      </c>
      <c r="L18" s="159"/>
    </row>
    <row r="19" spans="1:12" s="157" customFormat="1" ht="25.5" customHeight="1" x14ac:dyDescent="0.2">
      <c r="A19" s="42" t="s">
        <v>230</v>
      </c>
      <c r="B19" s="155">
        <v>11065.763000000001</v>
      </c>
      <c r="C19" s="151" t="s">
        <v>46</v>
      </c>
      <c r="D19" s="155">
        <v>5370.3379999999997</v>
      </c>
      <c r="E19" s="155">
        <v>788.09799999999996</v>
      </c>
      <c r="F19" s="151" t="s">
        <v>46</v>
      </c>
      <c r="G19" s="155">
        <v>481.73599999999999</v>
      </c>
      <c r="H19" s="20" t="s">
        <v>96</v>
      </c>
      <c r="I19" s="232">
        <v>10.398999999999999</v>
      </c>
      <c r="J19" s="204" t="s">
        <v>46</v>
      </c>
      <c r="K19" s="203">
        <v>4.7130000000000001</v>
      </c>
      <c r="L19" s="155"/>
    </row>
    <row r="20" spans="1:12" s="157" customFormat="1" ht="15" customHeight="1" x14ac:dyDescent="0.2">
      <c r="A20" s="42" t="s">
        <v>231</v>
      </c>
      <c r="B20" s="162">
        <v>3405.76</v>
      </c>
      <c r="C20" s="151" t="s">
        <v>46</v>
      </c>
      <c r="D20" s="162">
        <v>2776.2939999999999</v>
      </c>
      <c r="E20" s="162">
        <v>4746.6549999999997</v>
      </c>
      <c r="F20" s="151" t="s">
        <v>46</v>
      </c>
      <c r="G20" s="162">
        <v>4008.9349999999999</v>
      </c>
      <c r="H20" s="20" t="s">
        <v>96</v>
      </c>
      <c r="I20" s="232">
        <v>3.2010000000000001</v>
      </c>
      <c r="J20" s="204" t="s">
        <v>46</v>
      </c>
      <c r="K20" s="203">
        <v>2.5830000000000002</v>
      </c>
      <c r="L20" s="162"/>
    </row>
    <row r="21" spans="1:12" s="157" customFormat="1" ht="15" customHeight="1" x14ac:dyDescent="0.2">
      <c r="A21" s="42" t="s">
        <v>232</v>
      </c>
      <c r="B21" s="163">
        <v>5468.4960000000001</v>
      </c>
      <c r="C21" s="151" t="s">
        <v>46</v>
      </c>
      <c r="D21" s="163">
        <v>979.98800000000006</v>
      </c>
      <c r="E21" s="163">
        <v>2799.2860000000001</v>
      </c>
      <c r="F21" s="151" t="s">
        <v>46</v>
      </c>
      <c r="G21" s="163">
        <v>924.05700000000002</v>
      </c>
      <c r="H21" s="20" t="s">
        <v>96</v>
      </c>
      <c r="I21" s="232">
        <v>5.1390000000000002</v>
      </c>
      <c r="J21" s="204" t="s">
        <v>46</v>
      </c>
      <c r="K21" s="203">
        <v>1.109</v>
      </c>
      <c r="L21" s="163"/>
    </row>
    <row r="22" spans="1:12" s="157" customFormat="1" ht="15" customHeight="1" x14ac:dyDescent="0.2">
      <c r="A22" s="42" t="s">
        <v>233</v>
      </c>
      <c r="B22" s="163">
        <v>12620.145</v>
      </c>
      <c r="C22" s="151" t="s">
        <v>46</v>
      </c>
      <c r="D22" s="163">
        <v>6543.7209999999995</v>
      </c>
      <c r="E22" s="163">
        <v>103.985</v>
      </c>
      <c r="F22" s="151" t="s">
        <v>46</v>
      </c>
      <c r="G22" s="163">
        <v>51.22</v>
      </c>
      <c r="H22" s="20" t="s">
        <v>96</v>
      </c>
      <c r="I22" s="232">
        <v>11.86</v>
      </c>
      <c r="J22" s="204" t="s">
        <v>46</v>
      </c>
      <c r="K22" s="203">
        <v>5.6289999999999996</v>
      </c>
      <c r="L22" s="163"/>
    </row>
    <row r="23" spans="1:12" s="157" customFormat="1" ht="15" customHeight="1" x14ac:dyDescent="0.2">
      <c r="A23" s="42" t="s">
        <v>234</v>
      </c>
      <c r="B23" s="163">
        <v>2932.643</v>
      </c>
      <c r="C23" s="151" t="s">
        <v>46</v>
      </c>
      <c r="D23" s="163">
        <v>1318.8150000000001</v>
      </c>
      <c r="E23" s="163">
        <v>1108.2560000000001</v>
      </c>
      <c r="F23" s="151" t="s">
        <v>46</v>
      </c>
      <c r="G23" s="163">
        <v>495.05599999999998</v>
      </c>
      <c r="H23" s="20" t="s">
        <v>96</v>
      </c>
      <c r="I23" s="232">
        <v>2.7559999999999998</v>
      </c>
      <c r="J23" s="204" t="s">
        <v>46</v>
      </c>
      <c r="K23" s="203">
        <v>1.2749999999999999</v>
      </c>
      <c r="L23" s="163"/>
    </row>
    <row r="24" spans="1:12" s="157" customFormat="1" ht="15" customHeight="1" x14ac:dyDescent="0.2">
      <c r="A24" s="42" t="s">
        <v>235</v>
      </c>
      <c r="B24" s="162">
        <v>3130.9740000000002</v>
      </c>
      <c r="C24" s="151" t="s">
        <v>46</v>
      </c>
      <c r="D24" s="162">
        <v>1467.9570000000001</v>
      </c>
      <c r="E24" s="162">
        <v>377.642</v>
      </c>
      <c r="F24" s="151" t="s">
        <v>46</v>
      </c>
      <c r="G24" s="162">
        <v>198.11500000000001</v>
      </c>
      <c r="H24" s="20" t="s">
        <v>96</v>
      </c>
      <c r="I24" s="232">
        <v>2.9420000000000002</v>
      </c>
      <c r="J24" s="204" t="s">
        <v>46</v>
      </c>
      <c r="K24" s="203">
        <v>1.407</v>
      </c>
      <c r="L24" s="162"/>
    </row>
    <row r="25" spans="1:12" s="157" customFormat="1" ht="15" customHeight="1" x14ac:dyDescent="0.2">
      <c r="A25" s="42" t="s">
        <v>236</v>
      </c>
      <c r="B25" s="163">
        <v>18.181000000000001</v>
      </c>
      <c r="C25" s="151" t="s">
        <v>46</v>
      </c>
      <c r="D25" s="163">
        <v>9.4120000000000008</v>
      </c>
      <c r="E25" s="163">
        <v>59336.213000000003</v>
      </c>
      <c r="F25" s="151" t="s">
        <v>46</v>
      </c>
      <c r="G25" s="163">
        <v>79775.83</v>
      </c>
      <c r="H25" s="20" t="s">
        <v>96</v>
      </c>
      <c r="I25" s="232">
        <v>1.7000000000000001E-2</v>
      </c>
      <c r="J25" s="204" t="s">
        <v>46</v>
      </c>
      <c r="K25" s="203">
        <v>8.9999999999999993E-3</v>
      </c>
      <c r="L25" s="163"/>
    </row>
    <row r="26" spans="1:12" s="157" customFormat="1" ht="15" customHeight="1" x14ac:dyDescent="0.2">
      <c r="A26" s="42" t="s">
        <v>237</v>
      </c>
      <c r="B26" s="163">
        <v>91.932000000000002</v>
      </c>
      <c r="C26" s="151" t="s">
        <v>46</v>
      </c>
      <c r="D26" s="163">
        <v>52.97</v>
      </c>
      <c r="E26" s="163">
        <v>3648.6909999999998</v>
      </c>
      <c r="F26" s="151" t="s">
        <v>46</v>
      </c>
      <c r="G26" s="163">
        <v>876.70799999999997</v>
      </c>
      <c r="H26" s="20" t="s">
        <v>96</v>
      </c>
      <c r="I26" s="232">
        <v>8.5999999999999993E-2</v>
      </c>
      <c r="J26" s="204" t="s">
        <v>46</v>
      </c>
      <c r="K26" s="203">
        <v>5.0999999999999997E-2</v>
      </c>
      <c r="L26" s="163"/>
    </row>
    <row r="27" spans="1:12" s="157" customFormat="1" ht="15" customHeight="1" x14ac:dyDescent="0.2">
      <c r="A27" s="42" t="s">
        <v>260</v>
      </c>
      <c r="B27" s="163">
        <v>433.80500000000001</v>
      </c>
      <c r="C27" s="151" t="s">
        <v>46</v>
      </c>
      <c r="D27" s="163">
        <v>196.40100000000001</v>
      </c>
      <c r="E27" s="163">
        <v>2812.45</v>
      </c>
      <c r="F27" s="151" t="s">
        <v>46</v>
      </c>
      <c r="G27" s="163">
        <v>1821.194</v>
      </c>
      <c r="H27" s="20" t="s">
        <v>96</v>
      </c>
      <c r="I27" s="232">
        <v>0.40799999999999997</v>
      </c>
      <c r="J27" s="204" t="s">
        <v>46</v>
      </c>
      <c r="K27" s="203">
        <v>0.186</v>
      </c>
      <c r="L27" s="163"/>
    </row>
    <row r="28" spans="1:12" s="157" customFormat="1" ht="15" customHeight="1" x14ac:dyDescent="0.2">
      <c r="A28" s="42" t="s">
        <v>238</v>
      </c>
      <c r="B28" s="163">
        <v>19321.754000000001</v>
      </c>
      <c r="C28" s="151" t="s">
        <v>46</v>
      </c>
      <c r="D28" s="163">
        <v>8257.3780000000006</v>
      </c>
      <c r="E28" s="163">
        <v>197.55</v>
      </c>
      <c r="F28" s="151" t="s">
        <v>46</v>
      </c>
      <c r="G28" s="163">
        <v>128.22399999999999</v>
      </c>
      <c r="H28" s="20" t="s">
        <v>96</v>
      </c>
      <c r="I28" s="232">
        <v>18.158000000000001</v>
      </c>
      <c r="J28" s="204" t="s">
        <v>46</v>
      </c>
      <c r="K28" s="203">
        <v>6.7759999999999998</v>
      </c>
      <c r="L28" s="163"/>
    </row>
    <row r="29" spans="1:12" s="168" customFormat="1" ht="15" customHeight="1" thickBot="1" x14ac:dyDescent="0.25">
      <c r="A29" s="164" t="s">
        <v>1</v>
      </c>
      <c r="B29" s="165">
        <v>106408.16899999999</v>
      </c>
      <c r="C29" s="166" t="s">
        <v>46</v>
      </c>
      <c r="D29" s="165">
        <v>14629.373</v>
      </c>
      <c r="E29" s="165">
        <v>2485.944</v>
      </c>
      <c r="F29" s="166" t="s">
        <v>46</v>
      </c>
      <c r="G29" s="165">
        <v>351.11900000000003</v>
      </c>
      <c r="H29" s="153" t="s">
        <v>96</v>
      </c>
      <c r="I29" s="165">
        <v>100</v>
      </c>
      <c r="J29" s="166" t="s">
        <v>46</v>
      </c>
      <c r="K29" s="153">
        <v>0</v>
      </c>
      <c r="L29" s="167"/>
    </row>
    <row r="30" spans="1:12" s="138" customFormat="1" ht="4.5" customHeight="1" x14ac:dyDescent="0.2">
      <c r="A30" s="169"/>
      <c r="B30" s="169"/>
      <c r="C30" s="169"/>
      <c r="D30" s="169"/>
      <c r="E30" s="169"/>
      <c r="F30" s="169"/>
      <c r="G30" s="169"/>
      <c r="H30" s="20"/>
      <c r="J30" s="20"/>
      <c r="K30" s="20"/>
      <c r="L30" s="169"/>
    </row>
    <row r="31" spans="1:12" s="138" customFormat="1" ht="11.25" x14ac:dyDescent="0.2">
      <c r="H31" s="20"/>
      <c r="J31" s="20"/>
      <c r="K31" s="20"/>
    </row>
    <row r="32" spans="1:12" s="138" customFormat="1" ht="11.25" x14ac:dyDescent="0.2">
      <c r="B32" s="284"/>
      <c r="E32" s="284"/>
      <c r="H32" s="20"/>
      <c r="I32" s="284"/>
      <c r="J32" s="20"/>
      <c r="K32" s="20"/>
    </row>
    <row r="33" spans="2:11" s="138" customFormat="1" ht="11.25" x14ac:dyDescent="0.2">
      <c r="H33" s="20"/>
      <c r="J33" s="20"/>
      <c r="K33" s="20"/>
    </row>
    <row r="34" spans="2:11" x14ac:dyDescent="0.2">
      <c r="B34" s="304"/>
      <c r="C34" s="304"/>
      <c r="D34" s="304"/>
      <c r="E34" s="304"/>
      <c r="F34" s="304"/>
      <c r="G34" s="304"/>
      <c r="H34" s="304"/>
      <c r="I34" s="304"/>
      <c r="J34" s="304"/>
      <c r="K34" s="304"/>
    </row>
  </sheetData>
  <mergeCells count="5">
    <mergeCell ref="C4:D4"/>
    <mergeCell ref="F4:G4"/>
    <mergeCell ref="J4:K4"/>
    <mergeCell ref="C5:D5"/>
    <mergeCell ref="F5:G5"/>
  </mergeCells>
  <hyperlinks>
    <hyperlink ref="J1" location="'Tabellförteckning_List of table'!G1" display="Till innehållsförteckning"/>
  </hyperlinks>
  <pageMargins left="0.70866141732283472" right="0.56000000000000005" top="0.4" bottom="0.46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AD22"/>
  <sheetViews>
    <sheetView workbookViewId="0">
      <selection activeCell="B35" sqref="B35"/>
    </sheetView>
  </sheetViews>
  <sheetFormatPr defaultRowHeight="12.75" x14ac:dyDescent="0.2"/>
  <cols>
    <col min="1" max="1" width="27.85546875" style="7" customWidth="1"/>
    <col min="2" max="2" width="10.5703125" style="7" bestFit="1" customWidth="1"/>
    <col min="3" max="3" width="2.28515625" style="7" customWidth="1"/>
    <col min="4" max="4" width="7.85546875" style="7" customWidth="1"/>
    <col min="5" max="5" width="11.42578125" style="7" customWidth="1"/>
    <col min="6" max="6" width="2.28515625" style="7" customWidth="1"/>
    <col min="7" max="7" width="7.85546875" style="7" customWidth="1"/>
    <col min="8" max="8" width="1.28515625" style="7" customWidth="1"/>
    <col min="9" max="9" width="6.5703125" style="131" customWidth="1"/>
    <col min="10" max="10" width="2.28515625" style="7" customWidth="1"/>
    <col min="11" max="11" width="7.140625" style="7" bestFit="1" customWidth="1"/>
    <col min="12" max="12" width="8" style="7" bestFit="1" customWidth="1"/>
    <col min="13" max="13" width="2.28515625" style="7" customWidth="1"/>
    <col min="14" max="14" width="7.140625" style="7" bestFit="1" customWidth="1"/>
    <col min="15" max="15" width="7.85546875" style="7" customWidth="1"/>
    <col min="16" max="16384" width="9.140625" style="7"/>
  </cols>
  <sheetData>
    <row r="1" spans="1:30" s="131" customFormat="1" ht="12.75" customHeight="1" x14ac:dyDescent="0.2">
      <c r="A1" s="21" t="s">
        <v>263</v>
      </c>
      <c r="L1" s="286" t="s">
        <v>377</v>
      </c>
    </row>
    <row r="2" spans="1:30" s="131" customFormat="1" x14ac:dyDescent="0.2">
      <c r="A2" s="143" t="s">
        <v>264</v>
      </c>
    </row>
    <row r="3" spans="1:30" ht="13.5" thickBot="1" x14ac:dyDescent="0.25"/>
    <row r="4" spans="1:30" s="20" customFormat="1" ht="24" customHeight="1" x14ac:dyDescent="0.2">
      <c r="A4" s="97" t="s">
        <v>50</v>
      </c>
      <c r="B4" s="147" t="s">
        <v>92</v>
      </c>
      <c r="C4" s="317" t="s">
        <v>188</v>
      </c>
      <c r="D4" s="318"/>
      <c r="E4" s="147" t="s">
        <v>93</v>
      </c>
      <c r="F4" s="317" t="s">
        <v>188</v>
      </c>
      <c r="G4" s="318"/>
      <c r="H4" s="148"/>
      <c r="I4" s="147" t="s">
        <v>190</v>
      </c>
      <c r="J4" s="317" t="s">
        <v>188</v>
      </c>
      <c r="K4" s="318"/>
      <c r="L4" s="147" t="s">
        <v>191</v>
      </c>
      <c r="M4" s="317" t="s">
        <v>188</v>
      </c>
      <c r="N4" s="318"/>
      <c r="O4" s="149"/>
    </row>
    <row r="5" spans="1:30" s="20" customFormat="1" ht="23.25" customHeight="1" thickBot="1" x14ac:dyDescent="0.25">
      <c r="A5" s="140" t="s">
        <v>169</v>
      </c>
      <c r="B5" s="137" t="s">
        <v>94</v>
      </c>
      <c r="C5" s="320" t="s">
        <v>187</v>
      </c>
      <c r="D5" s="320"/>
      <c r="E5" s="137" t="s">
        <v>95</v>
      </c>
      <c r="F5" s="320" t="s">
        <v>187</v>
      </c>
      <c r="G5" s="320"/>
      <c r="H5" s="137"/>
      <c r="I5" s="137" t="s">
        <v>192</v>
      </c>
      <c r="J5" s="137"/>
      <c r="K5" s="137" t="s">
        <v>187</v>
      </c>
      <c r="L5" s="137" t="s">
        <v>193</v>
      </c>
      <c r="M5" s="137"/>
      <c r="N5" s="137" t="s">
        <v>187</v>
      </c>
      <c r="O5" s="150"/>
    </row>
    <row r="6" spans="1:30" s="39" customFormat="1" ht="15" customHeight="1" x14ac:dyDescent="0.2">
      <c r="A6" s="42" t="s">
        <v>53</v>
      </c>
      <c r="B6" s="111">
        <v>163282.40400000001</v>
      </c>
      <c r="C6" s="151" t="s">
        <v>46</v>
      </c>
      <c r="D6" s="111">
        <v>8131.2610000000004</v>
      </c>
      <c r="E6" s="111">
        <v>1317444.8389999999</v>
      </c>
      <c r="F6" s="151" t="s">
        <v>46</v>
      </c>
      <c r="G6" s="111">
        <v>121682.94899999999</v>
      </c>
      <c r="H6" s="111" t="s">
        <v>96</v>
      </c>
      <c r="I6" s="203">
        <v>61.726999999999997</v>
      </c>
      <c r="J6" s="204" t="s">
        <v>46</v>
      </c>
      <c r="K6" s="203">
        <v>1.8440000000000001</v>
      </c>
      <c r="L6" s="203">
        <v>61.862000000000002</v>
      </c>
      <c r="M6" s="204" t="s">
        <v>46</v>
      </c>
      <c r="N6" s="203">
        <v>3.0659999999999998</v>
      </c>
      <c r="W6" s="184"/>
      <c r="X6" s="184"/>
      <c r="Y6" s="184"/>
      <c r="Z6" s="184"/>
      <c r="AA6" s="184"/>
      <c r="AB6" s="184"/>
      <c r="AC6" s="184"/>
      <c r="AD6" s="184"/>
    </row>
    <row r="7" spans="1:30" s="39" customFormat="1" ht="15" customHeight="1" x14ac:dyDescent="0.2">
      <c r="A7" s="42" t="s">
        <v>242</v>
      </c>
      <c r="B7" s="111">
        <v>15195.014999999999</v>
      </c>
      <c r="C7" s="151" t="s">
        <v>46</v>
      </c>
      <c r="D7" s="111">
        <v>2583.212</v>
      </c>
      <c r="E7" s="111">
        <v>44618.142</v>
      </c>
      <c r="F7" s="151" t="s">
        <v>46</v>
      </c>
      <c r="G7" s="111">
        <v>14501.019</v>
      </c>
      <c r="H7" s="111" t="s">
        <v>96</v>
      </c>
      <c r="I7" s="203">
        <v>5.7439999999999998</v>
      </c>
      <c r="J7" s="204" t="s">
        <v>46</v>
      </c>
      <c r="K7" s="203">
        <v>0.94199999999999995</v>
      </c>
      <c r="L7" s="203">
        <v>2.0950000000000002</v>
      </c>
      <c r="M7" s="204" t="s">
        <v>46</v>
      </c>
      <c r="N7" s="203">
        <v>0.68</v>
      </c>
      <c r="W7" s="184"/>
      <c r="X7" s="184"/>
      <c r="Y7" s="184"/>
      <c r="Z7" s="184"/>
      <c r="AA7" s="184"/>
      <c r="AB7" s="184"/>
      <c r="AC7" s="184"/>
      <c r="AD7" s="184"/>
    </row>
    <row r="8" spans="1:30" s="39" customFormat="1" ht="15" customHeight="1" x14ac:dyDescent="0.2">
      <c r="A8" s="42" t="s">
        <v>57</v>
      </c>
      <c r="B8" s="111">
        <v>32657.555</v>
      </c>
      <c r="C8" s="151" t="s">
        <v>46</v>
      </c>
      <c r="D8" s="111">
        <v>3253.2779999999998</v>
      </c>
      <c r="E8" s="111">
        <v>151224.61499999999</v>
      </c>
      <c r="F8" s="151" t="s">
        <v>46</v>
      </c>
      <c r="G8" s="111">
        <v>10140.654</v>
      </c>
      <c r="H8" s="111" t="s">
        <v>96</v>
      </c>
      <c r="I8" s="203">
        <v>12.346</v>
      </c>
      <c r="J8" s="204" t="s">
        <v>46</v>
      </c>
      <c r="K8" s="203">
        <v>1.169</v>
      </c>
      <c r="L8" s="203">
        <v>7.101</v>
      </c>
      <c r="M8" s="204" t="s">
        <v>46</v>
      </c>
      <c r="N8" s="203">
        <v>0.68700000000000006</v>
      </c>
      <c r="W8" s="184"/>
      <c r="X8" s="184"/>
      <c r="Y8" s="184"/>
      <c r="Z8" s="184"/>
      <c r="AA8" s="184"/>
      <c r="AB8" s="184"/>
      <c r="AC8" s="184"/>
      <c r="AD8" s="184"/>
    </row>
    <row r="9" spans="1:30" s="39" customFormat="1" ht="15" customHeight="1" x14ac:dyDescent="0.2">
      <c r="A9" s="42" t="s">
        <v>243</v>
      </c>
      <c r="B9" s="111">
        <v>57.05</v>
      </c>
      <c r="C9" s="151" t="s">
        <v>46</v>
      </c>
      <c r="D9" s="111">
        <v>34.049999999999997</v>
      </c>
      <c r="E9" s="111">
        <v>7191.1610000000001</v>
      </c>
      <c r="F9" s="151" t="s">
        <v>46</v>
      </c>
      <c r="G9" s="111">
        <v>3242.0949999999998</v>
      </c>
      <c r="H9" s="111" t="s">
        <v>96</v>
      </c>
      <c r="I9" s="203">
        <v>2.1999999999999999E-2</v>
      </c>
      <c r="J9" s="204" t="s">
        <v>46</v>
      </c>
      <c r="K9" s="203">
        <v>1.2999999999999999E-2</v>
      </c>
      <c r="L9" s="203">
        <v>0.33800000000000002</v>
      </c>
      <c r="M9" s="204" t="s">
        <v>46</v>
      </c>
      <c r="N9" s="203">
        <v>0.155</v>
      </c>
      <c r="W9" s="184"/>
      <c r="X9" s="184"/>
      <c r="Y9" s="184"/>
      <c r="Z9" s="184"/>
      <c r="AA9" s="184"/>
      <c r="AB9" s="184"/>
      <c r="AC9" s="184"/>
      <c r="AD9" s="184"/>
    </row>
    <row r="10" spans="1:30" s="39" customFormat="1" ht="15" customHeight="1" x14ac:dyDescent="0.2">
      <c r="A10" s="42" t="s">
        <v>245</v>
      </c>
      <c r="B10" s="111">
        <v>3535.607</v>
      </c>
      <c r="C10" s="151" t="s">
        <v>46</v>
      </c>
      <c r="D10" s="111">
        <v>903.72400000000005</v>
      </c>
      <c r="E10" s="111">
        <v>59959.61</v>
      </c>
      <c r="F10" s="151" t="s">
        <v>46</v>
      </c>
      <c r="G10" s="111">
        <v>24628.072</v>
      </c>
      <c r="H10" s="111" t="s">
        <v>96</v>
      </c>
      <c r="I10" s="203">
        <v>1.337</v>
      </c>
      <c r="J10" s="204" t="s">
        <v>46</v>
      </c>
      <c r="K10" s="203">
        <v>0.34100000000000003</v>
      </c>
      <c r="L10" s="203">
        <v>2.8149999999999999</v>
      </c>
      <c r="M10" s="204" t="s">
        <v>46</v>
      </c>
      <c r="N10" s="203">
        <v>1.145</v>
      </c>
      <c r="W10" s="184"/>
      <c r="X10" s="184"/>
      <c r="Y10" s="184"/>
      <c r="Z10" s="184"/>
      <c r="AA10" s="184"/>
      <c r="AB10" s="184"/>
      <c r="AC10" s="184"/>
      <c r="AD10" s="184"/>
    </row>
    <row r="11" spans="1:30" s="39" customFormat="1" ht="15" customHeight="1" x14ac:dyDescent="0.2">
      <c r="A11" s="42" t="s">
        <v>246</v>
      </c>
      <c r="B11" s="111">
        <v>6335.3459999999995</v>
      </c>
      <c r="C11" s="151" t="s">
        <v>46</v>
      </c>
      <c r="D11" s="111">
        <v>1051.8399999999999</v>
      </c>
      <c r="E11" s="111">
        <v>188703.984</v>
      </c>
      <c r="F11" s="151" t="s">
        <v>46</v>
      </c>
      <c r="G11" s="111">
        <v>29157.477999999999</v>
      </c>
      <c r="H11" s="111" t="s">
        <v>96</v>
      </c>
      <c r="I11" s="203">
        <v>2.395</v>
      </c>
      <c r="J11" s="204" t="s">
        <v>46</v>
      </c>
      <c r="K11" s="203">
        <v>0.39600000000000002</v>
      </c>
      <c r="L11" s="203">
        <v>8.8610000000000007</v>
      </c>
      <c r="M11" s="204" t="s">
        <v>46</v>
      </c>
      <c r="N11" s="203">
        <v>1.349</v>
      </c>
      <c r="W11" s="184"/>
      <c r="X11" s="184"/>
      <c r="Y11" s="184"/>
      <c r="Z11" s="184"/>
      <c r="AA11" s="184"/>
      <c r="AB11" s="184"/>
      <c r="AC11" s="184"/>
      <c r="AD11" s="184"/>
    </row>
    <row r="12" spans="1:30" s="39" customFormat="1" ht="15" customHeight="1" x14ac:dyDescent="0.2">
      <c r="A12" s="42" t="s">
        <v>247</v>
      </c>
      <c r="B12" s="111">
        <v>658.54700000000003</v>
      </c>
      <c r="C12" s="151" t="s">
        <v>46</v>
      </c>
      <c r="D12" s="111">
        <v>236.11699999999999</v>
      </c>
      <c r="E12" s="111">
        <v>9984.3449999999993</v>
      </c>
      <c r="F12" s="151" t="s">
        <v>46</v>
      </c>
      <c r="G12" s="111">
        <v>3705.27</v>
      </c>
      <c r="H12" s="111" t="s">
        <v>96</v>
      </c>
      <c r="I12" s="203">
        <v>0.249</v>
      </c>
      <c r="J12" s="204" t="s">
        <v>46</v>
      </c>
      <c r="K12" s="203">
        <v>0.09</v>
      </c>
      <c r="L12" s="203">
        <v>0.46899999999999997</v>
      </c>
      <c r="M12" s="204" t="s">
        <v>46</v>
      </c>
      <c r="N12" s="203">
        <v>0.17799999999999999</v>
      </c>
      <c r="W12" s="184"/>
      <c r="X12" s="184"/>
      <c r="Y12" s="184"/>
      <c r="Z12" s="184"/>
      <c r="AA12" s="184"/>
      <c r="AB12" s="184"/>
      <c r="AC12" s="184"/>
      <c r="AD12" s="184"/>
    </row>
    <row r="13" spans="1:30" s="39" customFormat="1" ht="15" customHeight="1" x14ac:dyDescent="0.2">
      <c r="A13" s="42" t="s">
        <v>248</v>
      </c>
      <c r="B13" s="111">
        <v>588.52800000000002</v>
      </c>
      <c r="C13" s="151" t="s">
        <v>46</v>
      </c>
      <c r="D13" s="111">
        <v>247.21</v>
      </c>
      <c r="E13" s="111">
        <v>8138.6859999999997</v>
      </c>
      <c r="F13" s="151" t="s">
        <v>46</v>
      </c>
      <c r="G13" s="111">
        <v>4276.7870000000003</v>
      </c>
      <c r="H13" s="111" t="s">
        <v>96</v>
      </c>
      <c r="I13" s="203">
        <v>0.222</v>
      </c>
      <c r="J13" s="204" t="s">
        <v>46</v>
      </c>
      <c r="K13" s="203">
        <v>9.4E-2</v>
      </c>
      <c r="L13" s="203">
        <v>0.38200000000000001</v>
      </c>
      <c r="M13" s="204" t="s">
        <v>46</v>
      </c>
      <c r="N13" s="203">
        <v>0.20200000000000001</v>
      </c>
      <c r="W13" s="184"/>
      <c r="X13" s="184"/>
      <c r="Y13" s="184"/>
      <c r="Z13" s="184"/>
      <c r="AA13" s="184"/>
      <c r="AB13" s="184"/>
      <c r="AC13" s="184"/>
      <c r="AD13" s="184"/>
    </row>
    <row r="14" spans="1:30" s="39" customFormat="1" ht="15" customHeight="1" x14ac:dyDescent="0.2">
      <c r="A14" s="42" t="s">
        <v>479</v>
      </c>
      <c r="B14" s="111">
        <v>24248.384590987898</v>
      </c>
      <c r="C14" s="151" t="s">
        <v>46</v>
      </c>
      <c r="D14" s="111">
        <v>116.092284329568</v>
      </c>
      <c r="E14" s="111">
        <v>17438.527252316198</v>
      </c>
      <c r="F14" s="151" t="s">
        <v>46</v>
      </c>
      <c r="G14" s="111">
        <v>1113.79650022993</v>
      </c>
      <c r="H14" s="111"/>
      <c r="I14" s="203">
        <v>9.1667724626281508</v>
      </c>
      <c r="J14" s="204" t="s">
        <v>46</v>
      </c>
      <c r="K14" s="203">
        <v>0.362444280959975</v>
      </c>
      <c r="L14" s="203">
        <v>0.81883980293217395</v>
      </c>
      <c r="M14" s="204" t="s">
        <v>46</v>
      </c>
      <c r="N14" s="203">
        <v>8.2645877864036599E-2</v>
      </c>
      <c r="W14" s="184"/>
      <c r="X14" s="184"/>
      <c r="Y14" s="184"/>
      <c r="Z14" s="184"/>
      <c r="AA14" s="184"/>
      <c r="AB14" s="184"/>
      <c r="AC14" s="184"/>
      <c r="AD14" s="184"/>
    </row>
    <row r="15" spans="1:30" s="39" customFormat="1" ht="15" customHeight="1" x14ac:dyDescent="0.2">
      <c r="A15" s="42" t="s">
        <v>249</v>
      </c>
      <c r="B15" s="111">
        <v>57.076999999999998</v>
      </c>
      <c r="C15" s="151" t="s">
        <v>46</v>
      </c>
      <c r="D15" s="111">
        <v>16.997</v>
      </c>
      <c r="E15" s="111">
        <v>29760.398000000001</v>
      </c>
      <c r="F15" s="151" t="s">
        <v>46</v>
      </c>
      <c r="G15" s="111">
        <v>6745.1049999999996</v>
      </c>
      <c r="H15" s="111" t="s">
        <v>96</v>
      </c>
      <c r="I15" s="203">
        <v>2.1999999999999999E-2</v>
      </c>
      <c r="J15" s="204" t="s">
        <v>46</v>
      </c>
      <c r="K15" s="203">
        <v>7.0000000000000001E-3</v>
      </c>
      <c r="L15" s="203">
        <v>1.397</v>
      </c>
      <c r="M15" s="204" t="s">
        <v>46</v>
      </c>
      <c r="N15" s="203">
        <v>0.33</v>
      </c>
      <c r="W15" s="184"/>
      <c r="X15" s="184"/>
      <c r="Y15" s="184"/>
      <c r="Z15" s="184"/>
      <c r="AA15" s="184"/>
      <c r="AB15" s="184"/>
      <c r="AC15" s="184"/>
      <c r="AD15" s="184"/>
    </row>
    <row r="16" spans="1:30" s="39" customFormat="1" ht="15" customHeight="1" x14ac:dyDescent="0.2">
      <c r="A16" s="42" t="s">
        <v>244</v>
      </c>
      <c r="B16" s="111">
        <v>17487.325974059</v>
      </c>
      <c r="C16" s="151" t="s">
        <v>46</v>
      </c>
      <c r="D16" s="111">
        <v>4470.0050000000001</v>
      </c>
      <c r="E16" s="111">
        <v>288006.132885848</v>
      </c>
      <c r="F16" s="151" t="s">
        <v>46</v>
      </c>
      <c r="G16" s="111">
        <v>61086.886848317699</v>
      </c>
      <c r="H16" s="111" t="s">
        <v>96</v>
      </c>
      <c r="I16" s="203">
        <v>6.6108460785294101</v>
      </c>
      <c r="J16" s="204" t="s">
        <v>46</v>
      </c>
      <c r="K16" s="203">
        <v>1.60047865147385</v>
      </c>
      <c r="L16" s="203">
        <v>13.523555153671699</v>
      </c>
      <c r="M16" s="204" t="s">
        <v>46</v>
      </c>
      <c r="N16" s="203">
        <v>2.6635854307664601</v>
      </c>
      <c r="W16" s="184"/>
      <c r="X16" s="184"/>
      <c r="Y16" s="184"/>
      <c r="Z16" s="184"/>
      <c r="AA16" s="184"/>
      <c r="AB16" s="184"/>
      <c r="AC16" s="184"/>
      <c r="AD16" s="184"/>
    </row>
    <row r="17" spans="1:30" s="39" customFormat="1" ht="14.25" customHeight="1" x14ac:dyDescent="0.2">
      <c r="A17" s="42" t="s">
        <v>426</v>
      </c>
      <c r="B17" s="111">
        <v>9182.7950000000001</v>
      </c>
      <c r="C17" s="151" t="s">
        <v>46</v>
      </c>
      <c r="D17" s="111">
        <v>2109.8609999999999</v>
      </c>
      <c r="E17" s="111">
        <v>203132.27799999999</v>
      </c>
      <c r="F17" s="151" t="s">
        <v>46</v>
      </c>
      <c r="G17" s="111">
        <v>57871.205000000002</v>
      </c>
      <c r="H17" s="111" t="s">
        <v>96</v>
      </c>
      <c r="I17" s="203">
        <v>3.4710000000000001</v>
      </c>
      <c r="J17" s="204" t="s">
        <v>46</v>
      </c>
      <c r="K17" s="203">
        <v>0.78400000000000003</v>
      </c>
      <c r="L17" s="203">
        <v>9.5380000000000003</v>
      </c>
      <c r="M17" s="204" t="s">
        <v>46</v>
      </c>
      <c r="N17" s="203">
        <v>2.5750000000000002</v>
      </c>
      <c r="W17" s="184"/>
      <c r="X17" s="184"/>
      <c r="Y17" s="184"/>
      <c r="Z17" s="184"/>
      <c r="AA17" s="184"/>
      <c r="AB17" s="184"/>
      <c r="AC17" s="184"/>
      <c r="AD17" s="184"/>
    </row>
    <row r="18" spans="1:30" s="39" customFormat="1" ht="15" customHeight="1" x14ac:dyDescent="0.2">
      <c r="A18" s="42" t="s">
        <v>19</v>
      </c>
      <c r="B18" s="111">
        <v>421.94099999999997</v>
      </c>
      <c r="C18" s="151" t="s">
        <v>46</v>
      </c>
      <c r="D18" s="111">
        <v>382.20699999999999</v>
      </c>
      <c r="E18" s="111">
        <v>7192.43</v>
      </c>
      <c r="F18" s="151" t="s">
        <v>46</v>
      </c>
      <c r="G18" s="111">
        <v>6115.924</v>
      </c>
      <c r="H18" s="111" t="s">
        <v>96</v>
      </c>
      <c r="I18" s="203">
        <v>0.16</v>
      </c>
      <c r="J18" s="204" t="s">
        <v>46</v>
      </c>
      <c r="K18" s="203">
        <v>0.14399999999999999</v>
      </c>
      <c r="L18" s="203">
        <v>0.33800000000000002</v>
      </c>
      <c r="M18" s="204" t="s">
        <v>46</v>
      </c>
      <c r="N18" s="203">
        <v>0.28699999999999998</v>
      </c>
      <c r="W18" s="184"/>
      <c r="X18" s="184"/>
      <c r="Y18" s="184"/>
      <c r="Z18" s="184"/>
      <c r="AA18" s="184"/>
      <c r="AB18" s="184"/>
      <c r="AC18" s="184"/>
      <c r="AD18" s="184"/>
    </row>
    <row r="19" spans="1:30" s="39" customFormat="1" ht="17.25" customHeight="1" thickBot="1" x14ac:dyDescent="0.25">
      <c r="A19" s="152" t="s">
        <v>1</v>
      </c>
      <c r="B19" s="153">
        <v>264524.77899999998</v>
      </c>
      <c r="C19" s="154" t="s">
        <v>46</v>
      </c>
      <c r="D19" s="153">
        <v>10371.511</v>
      </c>
      <c r="E19" s="153">
        <v>2129662.8709999998</v>
      </c>
      <c r="F19" s="154" t="s">
        <v>46</v>
      </c>
      <c r="G19" s="153">
        <v>145160.576</v>
      </c>
      <c r="H19" s="153" t="s">
        <v>96</v>
      </c>
      <c r="I19" s="153">
        <v>100</v>
      </c>
      <c r="J19" s="154" t="s">
        <v>46</v>
      </c>
      <c r="K19" s="153">
        <v>0</v>
      </c>
      <c r="L19" s="153">
        <v>100</v>
      </c>
      <c r="M19" s="154" t="s">
        <v>46</v>
      </c>
      <c r="N19" s="153">
        <v>0</v>
      </c>
      <c r="O19" s="313"/>
      <c r="P19" s="20"/>
      <c r="Q19" s="20"/>
      <c r="R19" s="20"/>
      <c r="S19" s="20"/>
      <c r="T19" s="20"/>
      <c r="U19" s="20"/>
      <c r="V19" s="20"/>
      <c r="W19" s="184"/>
      <c r="X19" s="184"/>
      <c r="Y19" s="184"/>
      <c r="Z19" s="184"/>
      <c r="AA19" s="184"/>
      <c r="AB19" s="184"/>
      <c r="AC19" s="184"/>
      <c r="AD19" s="184"/>
    </row>
    <row r="20" spans="1:30" s="20" customFormat="1" ht="25.5" customHeight="1" x14ac:dyDescent="0.2">
      <c r="A20" s="319" t="s">
        <v>427</v>
      </c>
      <c r="B20" s="319"/>
      <c r="C20" s="319"/>
      <c r="D20" s="319"/>
      <c r="E20" s="319"/>
      <c r="F20" s="319"/>
      <c r="G20" s="319"/>
      <c r="H20" s="319"/>
      <c r="I20" s="319"/>
      <c r="J20" s="319"/>
      <c r="K20" s="319"/>
      <c r="L20" s="129"/>
      <c r="M20" s="129"/>
      <c r="N20" s="129"/>
      <c r="O20" s="129"/>
    </row>
    <row r="21" spans="1:30" s="20" customFormat="1" ht="11.25" x14ac:dyDescent="0.2"/>
    <row r="22" spans="1:30" s="20" customFormat="1" ht="11.25" x14ac:dyDescent="0.2"/>
  </sheetData>
  <mergeCells count="7">
    <mergeCell ref="M4:N4"/>
    <mergeCell ref="A20:K20"/>
    <mergeCell ref="C4:D4"/>
    <mergeCell ref="F4:G4"/>
    <mergeCell ref="C5:D5"/>
    <mergeCell ref="F5:G5"/>
    <mergeCell ref="J4:K4"/>
  </mergeCells>
  <hyperlinks>
    <hyperlink ref="L1" location="'Tabellförteckning_List of table'!G1" display="Till innehållsförteckning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M39"/>
  <sheetViews>
    <sheetView topLeftCell="A19" zoomScaleNormal="100" workbookViewId="0">
      <selection activeCell="A44" sqref="A44"/>
    </sheetView>
  </sheetViews>
  <sheetFormatPr defaultRowHeight="12.75" x14ac:dyDescent="0.2"/>
  <cols>
    <col min="1" max="1" width="41.140625" style="130" customWidth="1"/>
    <col min="2" max="2" width="14.28515625" style="130" customWidth="1"/>
    <col min="3" max="3" width="2.28515625" style="130" customWidth="1"/>
    <col min="4" max="4" width="7.85546875" style="130" customWidth="1"/>
    <col min="5" max="5" width="11.42578125" style="130" customWidth="1"/>
    <col min="6" max="6" width="2.28515625" style="130" customWidth="1"/>
    <col min="7" max="7" width="9.5703125" style="130" bestFit="1" customWidth="1"/>
    <col min="8" max="8" width="1.5703125" style="131" customWidth="1"/>
    <col min="9" max="9" width="9.140625" style="130"/>
    <col min="10" max="10" width="2.28515625" style="131" customWidth="1"/>
    <col min="11" max="11" width="7.140625" style="131" bestFit="1" customWidth="1"/>
    <col min="12" max="13" width="9.140625" style="130"/>
    <col min="14" max="14" width="5.42578125" style="130" customWidth="1"/>
    <col min="15" max="16384" width="9.140625" style="130"/>
  </cols>
  <sheetData>
    <row r="1" spans="1:13" s="144" customFormat="1" ht="12.75" customHeight="1" x14ac:dyDescent="0.2">
      <c r="A1" s="21" t="s">
        <v>418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M1" s="286" t="s">
        <v>377</v>
      </c>
    </row>
    <row r="2" spans="1:13" s="144" customFormat="1" x14ac:dyDescent="0.2">
      <c r="A2" s="143" t="s">
        <v>300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3" ht="13.5" thickBot="1" x14ac:dyDescent="0.25">
      <c r="A3" s="131"/>
      <c r="B3" s="131"/>
      <c r="C3" s="131"/>
      <c r="D3" s="131"/>
      <c r="E3" s="131"/>
      <c r="F3" s="131"/>
      <c r="G3" s="131"/>
      <c r="I3" s="131"/>
    </row>
    <row r="4" spans="1:13" s="138" customFormat="1" ht="22.5" x14ac:dyDescent="0.2">
      <c r="A4" s="97" t="s">
        <v>17</v>
      </c>
      <c r="B4" s="147" t="s">
        <v>202</v>
      </c>
      <c r="C4" s="317" t="s">
        <v>188</v>
      </c>
      <c r="D4" s="318"/>
      <c r="E4" s="147" t="s">
        <v>241</v>
      </c>
      <c r="F4" s="317" t="s">
        <v>188</v>
      </c>
      <c r="G4" s="318"/>
      <c r="H4" s="148"/>
      <c r="I4" s="147" t="s">
        <v>205</v>
      </c>
      <c r="J4" s="317" t="s">
        <v>188</v>
      </c>
      <c r="K4" s="318"/>
    </row>
    <row r="5" spans="1:13" s="138" customFormat="1" ht="30.75" customHeight="1" thickBot="1" x14ac:dyDescent="0.25">
      <c r="A5" s="140" t="s">
        <v>44</v>
      </c>
      <c r="B5" s="136" t="s">
        <v>203</v>
      </c>
      <c r="C5" s="320" t="s">
        <v>187</v>
      </c>
      <c r="D5" s="320"/>
      <c r="E5" s="136" t="s">
        <v>204</v>
      </c>
      <c r="F5" s="320" t="s">
        <v>187</v>
      </c>
      <c r="G5" s="320"/>
      <c r="H5" s="136"/>
      <c r="I5" s="137" t="s">
        <v>250</v>
      </c>
      <c r="J5" s="139"/>
      <c r="K5" s="139" t="s">
        <v>187</v>
      </c>
    </row>
    <row r="6" spans="1:13" s="157" customFormat="1" ht="15" customHeight="1" x14ac:dyDescent="0.2">
      <c r="A6" s="42" t="s">
        <v>221</v>
      </c>
      <c r="B6" s="155">
        <v>167.822</v>
      </c>
      <c r="C6" s="151" t="s">
        <v>46</v>
      </c>
      <c r="D6" s="155">
        <v>64.706000000000003</v>
      </c>
      <c r="E6" s="155">
        <v>20167.785</v>
      </c>
      <c r="F6" s="151" t="s">
        <v>46</v>
      </c>
      <c r="G6" s="155">
        <v>8923.0229999999992</v>
      </c>
      <c r="H6" s="156" t="s">
        <v>96</v>
      </c>
      <c r="I6" s="203">
        <v>3.5670000000000002</v>
      </c>
      <c r="J6" s="204" t="s">
        <v>46</v>
      </c>
      <c r="K6" s="203">
        <v>1.95</v>
      </c>
      <c r="L6" s="155"/>
    </row>
    <row r="7" spans="1:13" s="160" customFormat="1" ht="15" customHeight="1" x14ac:dyDescent="0.2">
      <c r="A7" s="158" t="s">
        <v>222</v>
      </c>
      <c r="B7" s="159">
        <v>25.44</v>
      </c>
      <c r="C7" s="211" t="s">
        <v>46</v>
      </c>
      <c r="D7" s="159">
        <v>16.824000000000002</v>
      </c>
      <c r="E7" s="159">
        <v>101689.90700000001</v>
      </c>
      <c r="F7" s="211" t="s">
        <v>46</v>
      </c>
      <c r="G7" s="159">
        <v>47513.813000000002</v>
      </c>
      <c r="H7" s="212" t="s">
        <v>96</v>
      </c>
      <c r="I7" s="217">
        <v>0.54100000000000004</v>
      </c>
      <c r="J7" s="218" t="s">
        <v>46</v>
      </c>
      <c r="K7" s="217">
        <v>0.41699999999999998</v>
      </c>
      <c r="L7" s="159"/>
    </row>
    <row r="8" spans="1:13" s="157" customFormat="1" ht="15" customHeight="1" x14ac:dyDescent="0.2">
      <c r="A8" s="42" t="s">
        <v>223</v>
      </c>
      <c r="B8" s="155">
        <v>0.52100000000000002</v>
      </c>
      <c r="C8" s="151" t="s">
        <v>46</v>
      </c>
      <c r="D8" s="155">
        <v>0.127</v>
      </c>
      <c r="E8" s="155">
        <v>40919335.093999997</v>
      </c>
      <c r="F8" s="151" t="s">
        <v>46</v>
      </c>
      <c r="G8" s="155">
        <v>9576634.7599999998</v>
      </c>
      <c r="H8" s="111" t="s">
        <v>96</v>
      </c>
      <c r="I8" s="203">
        <v>1.0999999999999999E-2</v>
      </c>
      <c r="J8" s="204" t="s">
        <v>46</v>
      </c>
      <c r="K8" s="203">
        <v>5.0000000000000001E-3</v>
      </c>
      <c r="L8" s="155"/>
    </row>
    <row r="9" spans="1:13" s="157" customFormat="1" ht="15" customHeight="1" x14ac:dyDescent="0.2">
      <c r="A9" s="42" t="s">
        <v>224</v>
      </c>
      <c r="B9" s="155">
        <v>12.387</v>
      </c>
      <c r="C9" s="151" t="s">
        <v>46</v>
      </c>
      <c r="D9" s="155">
        <v>10.282</v>
      </c>
      <c r="E9" s="155">
        <v>138322.601</v>
      </c>
      <c r="F9" s="151" t="s">
        <v>46</v>
      </c>
      <c r="G9" s="155">
        <v>119639.02800000001</v>
      </c>
      <c r="H9" s="111" t="s">
        <v>96</v>
      </c>
      <c r="I9" s="203">
        <v>0.26300000000000001</v>
      </c>
      <c r="J9" s="204" t="s">
        <v>46</v>
      </c>
      <c r="K9" s="203">
        <v>0.24199999999999999</v>
      </c>
      <c r="L9" s="155"/>
    </row>
    <row r="10" spans="1:13" s="160" customFormat="1" ht="15" customHeight="1" x14ac:dyDescent="0.2">
      <c r="A10" s="158" t="s">
        <v>466</v>
      </c>
      <c r="B10" s="159">
        <v>10.074</v>
      </c>
      <c r="C10" s="211" t="s">
        <v>46</v>
      </c>
      <c r="D10" s="159">
        <v>10.215</v>
      </c>
      <c r="E10" s="159">
        <v>139972.57699999999</v>
      </c>
      <c r="F10" s="211" t="s">
        <v>46</v>
      </c>
      <c r="G10" s="159">
        <v>145979.79300000001</v>
      </c>
      <c r="H10" s="213" t="s">
        <v>96</v>
      </c>
      <c r="I10" s="217">
        <v>0.214</v>
      </c>
      <c r="J10" s="218" t="s">
        <v>46</v>
      </c>
      <c r="K10" s="217">
        <v>0.23300000000000001</v>
      </c>
      <c r="L10" s="159"/>
    </row>
    <row r="11" spans="1:13" s="157" customFormat="1" ht="15" customHeight="1" x14ac:dyDescent="0.2">
      <c r="A11" s="42" t="s">
        <v>225</v>
      </c>
      <c r="B11" s="155">
        <v>175.13499999999999</v>
      </c>
      <c r="C11" s="151" t="s">
        <v>46</v>
      </c>
      <c r="D11" s="155">
        <v>46.198</v>
      </c>
      <c r="E11" s="155">
        <v>9357.4660000000003</v>
      </c>
      <c r="F11" s="151" t="s">
        <v>46</v>
      </c>
      <c r="G11" s="155">
        <v>2174.5300000000002</v>
      </c>
      <c r="H11" s="111" t="s">
        <v>96</v>
      </c>
      <c r="I11" s="203">
        <v>3.722</v>
      </c>
      <c r="J11" s="204" t="s">
        <v>46</v>
      </c>
      <c r="K11" s="203">
        <v>1.7689999999999999</v>
      </c>
      <c r="L11" s="155"/>
    </row>
    <row r="12" spans="1:13" s="157" customFormat="1" ht="15" customHeight="1" x14ac:dyDescent="0.2">
      <c r="A12" s="42" t="s">
        <v>226</v>
      </c>
      <c r="B12" s="155">
        <v>667.24900000000002</v>
      </c>
      <c r="C12" s="151" t="s">
        <v>46</v>
      </c>
      <c r="D12" s="155">
        <v>561.11900000000003</v>
      </c>
      <c r="E12" s="155">
        <v>154.62100000000001</v>
      </c>
      <c r="F12" s="151" t="s">
        <v>46</v>
      </c>
      <c r="G12" s="155">
        <v>138.02000000000001</v>
      </c>
      <c r="H12" s="111" t="s">
        <v>96</v>
      </c>
      <c r="I12" s="203">
        <v>14.180999999999999</v>
      </c>
      <c r="J12" s="204" t="s">
        <v>46</v>
      </c>
      <c r="K12" s="203">
        <v>11.605</v>
      </c>
      <c r="L12" s="155"/>
    </row>
    <row r="13" spans="1:13" s="157" customFormat="1" ht="22.5" x14ac:dyDescent="0.2">
      <c r="A13" s="42" t="s">
        <v>227</v>
      </c>
      <c r="B13" s="155">
        <v>122.2</v>
      </c>
      <c r="C13" s="151" t="s">
        <v>46</v>
      </c>
      <c r="D13" s="155">
        <v>40.808999999999997</v>
      </c>
      <c r="E13" s="155">
        <v>19433.562999999998</v>
      </c>
      <c r="F13" s="151" t="s">
        <v>46</v>
      </c>
      <c r="G13" s="155">
        <v>10057.484</v>
      </c>
      <c r="H13" s="39" t="s">
        <v>96</v>
      </c>
      <c r="I13" s="203">
        <v>2.597</v>
      </c>
      <c r="J13" s="204" t="s">
        <v>46</v>
      </c>
      <c r="K13" s="203">
        <v>1.343</v>
      </c>
      <c r="L13" s="155"/>
    </row>
    <row r="14" spans="1:13" s="160" customFormat="1" ht="15" customHeight="1" x14ac:dyDescent="0.2">
      <c r="A14" s="158" t="s">
        <v>137</v>
      </c>
      <c r="B14" s="159">
        <v>13.896000000000001</v>
      </c>
      <c r="C14" s="211" t="s">
        <v>46</v>
      </c>
      <c r="D14" s="159">
        <v>7.0529999999999999</v>
      </c>
      <c r="E14" s="159">
        <v>10916.947</v>
      </c>
      <c r="F14" s="211" t="s">
        <v>46</v>
      </c>
      <c r="G14" s="159">
        <v>5117.7929999999997</v>
      </c>
      <c r="H14" s="231" t="s">
        <v>96</v>
      </c>
      <c r="I14" s="230">
        <v>0.29499999999999998</v>
      </c>
      <c r="J14" s="218" t="s">
        <v>46</v>
      </c>
      <c r="K14" s="230">
        <v>0.191</v>
      </c>
      <c r="L14" s="159"/>
    </row>
    <row r="15" spans="1:13" s="160" customFormat="1" ht="15" customHeight="1" x14ac:dyDescent="0.2">
      <c r="A15" s="158" t="s">
        <v>138</v>
      </c>
      <c r="B15" s="159">
        <v>3.3149999999999999</v>
      </c>
      <c r="C15" s="211" t="s">
        <v>46</v>
      </c>
      <c r="D15" s="159">
        <v>1.843</v>
      </c>
      <c r="E15" s="159">
        <v>288744.87300000002</v>
      </c>
      <c r="F15" s="211" t="s">
        <v>46</v>
      </c>
      <c r="G15" s="159">
        <v>271225.26899999997</v>
      </c>
      <c r="H15" s="233" t="s">
        <v>96</v>
      </c>
      <c r="I15" s="229">
        <v>7.0000000000000007E-2</v>
      </c>
      <c r="J15" s="218" t="s">
        <v>46</v>
      </c>
      <c r="K15" s="229">
        <v>4.8000000000000001E-2</v>
      </c>
      <c r="L15" s="159"/>
    </row>
    <row r="16" spans="1:13" s="160" customFormat="1" ht="15" customHeight="1" x14ac:dyDescent="0.2">
      <c r="A16" s="158" t="s">
        <v>228</v>
      </c>
      <c r="B16" s="159">
        <v>39.707999999999998</v>
      </c>
      <c r="C16" s="211" t="s">
        <v>46</v>
      </c>
      <c r="D16" s="159">
        <v>8.1639999999999997</v>
      </c>
      <c r="E16" s="159">
        <v>17471.026000000002</v>
      </c>
      <c r="F16" s="211" t="s">
        <v>46</v>
      </c>
      <c r="G16" s="159">
        <v>11573.877</v>
      </c>
      <c r="H16" s="228" t="s">
        <v>96</v>
      </c>
      <c r="I16" s="229">
        <v>0.84399999999999997</v>
      </c>
      <c r="J16" s="218" t="s">
        <v>46</v>
      </c>
      <c r="K16" s="229">
        <v>0.38100000000000001</v>
      </c>
      <c r="L16" s="159"/>
    </row>
    <row r="17" spans="1:12" s="157" customFormat="1" ht="15" customHeight="1" x14ac:dyDescent="0.2">
      <c r="A17" s="42" t="s">
        <v>229</v>
      </c>
      <c r="B17" s="155">
        <v>14.04</v>
      </c>
      <c r="C17" s="151" t="s">
        <v>46</v>
      </c>
      <c r="D17" s="155">
        <v>10.077</v>
      </c>
      <c r="E17" s="155">
        <v>1090139.3759999999</v>
      </c>
      <c r="F17" s="151" t="s">
        <v>46</v>
      </c>
      <c r="G17" s="155">
        <v>777155.72</v>
      </c>
      <c r="H17" s="20" t="s">
        <v>96</v>
      </c>
      <c r="I17" s="206">
        <v>0.29799999999999999</v>
      </c>
      <c r="J17" s="204" t="s">
        <v>46</v>
      </c>
      <c r="K17" s="206">
        <v>0.245</v>
      </c>
      <c r="L17" s="155"/>
    </row>
    <row r="18" spans="1:12" s="160" customFormat="1" ht="15" customHeight="1" x14ac:dyDescent="0.2">
      <c r="A18" s="158" t="s">
        <v>139</v>
      </c>
      <c r="B18" s="159">
        <v>12.407</v>
      </c>
      <c r="C18" s="211" t="s">
        <v>46</v>
      </c>
      <c r="D18" s="159">
        <v>10.028</v>
      </c>
      <c r="E18" s="159">
        <v>1232507.193</v>
      </c>
      <c r="F18" s="211" t="s">
        <v>46</v>
      </c>
      <c r="G18" s="159">
        <v>989920.10600000003</v>
      </c>
      <c r="H18" s="228" t="s">
        <v>96</v>
      </c>
      <c r="I18" s="230">
        <v>0.26400000000000001</v>
      </c>
      <c r="J18" s="218" t="s">
        <v>46</v>
      </c>
      <c r="K18" s="217">
        <v>0.23799999999999999</v>
      </c>
      <c r="L18" s="159"/>
    </row>
    <row r="19" spans="1:12" s="157" customFormat="1" ht="25.5" customHeight="1" x14ac:dyDescent="0.2">
      <c r="A19" s="42" t="s">
        <v>230</v>
      </c>
      <c r="B19" s="155">
        <v>265.83499999999998</v>
      </c>
      <c r="C19" s="151" t="s">
        <v>46</v>
      </c>
      <c r="D19" s="155">
        <v>44.674999999999997</v>
      </c>
      <c r="E19" s="155">
        <v>12245.075000000001</v>
      </c>
      <c r="F19" s="151" t="s">
        <v>46</v>
      </c>
      <c r="G19" s="155">
        <v>6046.0140000000001</v>
      </c>
      <c r="H19" s="20" t="s">
        <v>96</v>
      </c>
      <c r="I19" s="232">
        <v>5.65</v>
      </c>
      <c r="J19" s="204" t="s">
        <v>46</v>
      </c>
      <c r="K19" s="203">
        <v>2.4380000000000002</v>
      </c>
      <c r="L19" s="155"/>
    </row>
    <row r="20" spans="1:12" s="157" customFormat="1" ht="15" customHeight="1" x14ac:dyDescent="0.2">
      <c r="A20" s="42" t="s">
        <v>231</v>
      </c>
      <c r="B20" s="162">
        <v>41.877000000000002</v>
      </c>
      <c r="C20" s="151" t="s">
        <v>46</v>
      </c>
      <c r="D20" s="162">
        <v>13.648</v>
      </c>
      <c r="E20" s="162">
        <v>23630.102999999999</v>
      </c>
      <c r="F20" s="151" t="s">
        <v>46</v>
      </c>
      <c r="G20" s="162">
        <v>18037.223999999998</v>
      </c>
      <c r="H20" s="20" t="s">
        <v>96</v>
      </c>
      <c r="I20" s="232">
        <v>0.89</v>
      </c>
      <c r="J20" s="204" t="s">
        <v>46</v>
      </c>
      <c r="K20" s="203">
        <v>0.45900000000000002</v>
      </c>
      <c r="L20" s="162"/>
    </row>
    <row r="21" spans="1:12" s="157" customFormat="1" ht="15" customHeight="1" x14ac:dyDescent="0.2">
      <c r="A21" s="42" t="s">
        <v>232</v>
      </c>
      <c r="B21" s="163">
        <v>358.12599999999998</v>
      </c>
      <c r="C21" s="151" t="s">
        <v>46</v>
      </c>
      <c r="D21" s="163">
        <v>76.412999999999997</v>
      </c>
      <c r="E21" s="163">
        <v>7506.07</v>
      </c>
      <c r="F21" s="151" t="s">
        <v>46</v>
      </c>
      <c r="G21" s="163">
        <v>2644.7370000000001</v>
      </c>
      <c r="H21" s="20" t="s">
        <v>96</v>
      </c>
      <c r="I21" s="232">
        <v>7.6109999999999998</v>
      </c>
      <c r="J21" s="204" t="s">
        <v>46</v>
      </c>
      <c r="K21" s="203">
        <v>3.407</v>
      </c>
      <c r="L21" s="163"/>
    </row>
    <row r="22" spans="1:12" s="157" customFormat="1" ht="15" customHeight="1" x14ac:dyDescent="0.2">
      <c r="A22" s="42" t="s">
        <v>233</v>
      </c>
      <c r="B22" s="163">
        <v>1665.4169999999999</v>
      </c>
      <c r="C22" s="151" t="s">
        <v>46</v>
      </c>
      <c r="D22" s="163">
        <v>1785.27</v>
      </c>
      <c r="E22" s="163">
        <v>219.102</v>
      </c>
      <c r="F22" s="151" t="s">
        <v>46</v>
      </c>
      <c r="G22" s="163">
        <v>235.964</v>
      </c>
      <c r="H22" s="20" t="s">
        <v>96</v>
      </c>
      <c r="I22" s="232">
        <v>35.395000000000003</v>
      </c>
      <c r="J22" s="204" t="s">
        <v>46</v>
      </c>
      <c r="K22" s="203">
        <v>24.963000000000001</v>
      </c>
      <c r="L22" s="163"/>
    </row>
    <row r="23" spans="1:12" s="157" customFormat="1" ht="15" customHeight="1" x14ac:dyDescent="0.2">
      <c r="A23" s="42" t="s">
        <v>234</v>
      </c>
      <c r="B23" s="163">
        <v>656.99900000000002</v>
      </c>
      <c r="C23" s="151" t="s">
        <v>46</v>
      </c>
      <c r="D23" s="163">
        <v>225.25800000000001</v>
      </c>
      <c r="E23" s="163">
        <v>2596.1410000000001</v>
      </c>
      <c r="F23" s="151" t="s">
        <v>46</v>
      </c>
      <c r="G23" s="163">
        <v>696.73400000000004</v>
      </c>
      <c r="H23" s="20" t="s">
        <v>96</v>
      </c>
      <c r="I23" s="232">
        <v>13.962999999999999</v>
      </c>
      <c r="J23" s="204" t="s">
        <v>46</v>
      </c>
      <c r="K23" s="203">
        <v>6.9480000000000004</v>
      </c>
      <c r="L23" s="163"/>
    </row>
    <row r="24" spans="1:12" s="157" customFormat="1" ht="15" customHeight="1" x14ac:dyDescent="0.2">
      <c r="A24" s="42" t="s">
        <v>235</v>
      </c>
      <c r="B24" s="162">
        <v>45.554000000000002</v>
      </c>
      <c r="C24" s="151" t="s">
        <v>46</v>
      </c>
      <c r="D24" s="162">
        <v>18.561</v>
      </c>
      <c r="E24" s="162">
        <v>3488.4929999999999</v>
      </c>
      <c r="F24" s="151" t="s">
        <v>46</v>
      </c>
      <c r="G24" s="162">
        <v>1841.0419999999999</v>
      </c>
      <c r="H24" s="20" t="s">
        <v>96</v>
      </c>
      <c r="I24" s="232">
        <v>0.96799999999999997</v>
      </c>
      <c r="J24" s="204" t="s">
        <v>46</v>
      </c>
      <c r="K24" s="203">
        <v>0.55100000000000005</v>
      </c>
      <c r="L24" s="162"/>
    </row>
    <row r="25" spans="1:12" s="157" customFormat="1" ht="15" customHeight="1" x14ac:dyDescent="0.2">
      <c r="A25" s="42" t="s">
        <v>236</v>
      </c>
      <c r="B25" s="163">
        <v>3.1080000000000001</v>
      </c>
      <c r="C25" s="151" t="s">
        <v>46</v>
      </c>
      <c r="D25" s="163">
        <v>2.4910000000000001</v>
      </c>
      <c r="E25" s="163">
        <v>83510.789999999994</v>
      </c>
      <c r="F25" s="151" t="s">
        <v>46</v>
      </c>
      <c r="G25" s="163">
        <v>68026.587</v>
      </c>
      <c r="H25" s="20" t="s">
        <v>96</v>
      </c>
      <c r="I25" s="232">
        <v>6.6000000000000003E-2</v>
      </c>
      <c r="J25" s="204" t="s">
        <v>46</v>
      </c>
      <c r="K25" s="203">
        <v>0.06</v>
      </c>
      <c r="L25" s="163"/>
    </row>
    <row r="26" spans="1:12" s="157" customFormat="1" ht="15" customHeight="1" x14ac:dyDescent="0.2">
      <c r="A26" s="42" t="s">
        <v>237</v>
      </c>
      <c r="B26" s="163">
        <v>4.8869999999999996</v>
      </c>
      <c r="C26" s="151" t="s">
        <v>46</v>
      </c>
      <c r="D26" s="163">
        <v>2.4119999999999999</v>
      </c>
      <c r="E26" s="163">
        <v>30641.974999999999</v>
      </c>
      <c r="F26" s="151" t="s">
        <v>46</v>
      </c>
      <c r="G26" s="163">
        <v>52464.671999999999</v>
      </c>
      <c r="H26" s="20" t="s">
        <v>96</v>
      </c>
      <c r="I26" s="232">
        <v>0.104</v>
      </c>
      <c r="J26" s="204" t="s">
        <v>46</v>
      </c>
      <c r="K26" s="203">
        <v>6.6000000000000003E-2</v>
      </c>
      <c r="L26" s="163"/>
    </row>
    <row r="27" spans="1:12" s="157" customFormat="1" ht="15" customHeight="1" x14ac:dyDescent="0.2">
      <c r="A27" s="42" t="s">
        <v>260</v>
      </c>
      <c r="B27" s="163">
        <v>18.513999999999999</v>
      </c>
      <c r="C27" s="151" t="s">
        <v>46</v>
      </c>
      <c r="D27" s="163">
        <v>6.2149999999999999</v>
      </c>
      <c r="E27" s="163">
        <v>11763.415000000001</v>
      </c>
      <c r="F27" s="151" t="s">
        <v>46</v>
      </c>
      <c r="G27" s="163">
        <v>1584.9459999999999</v>
      </c>
      <c r="H27" s="20" t="s">
        <v>96</v>
      </c>
      <c r="I27" s="232">
        <v>0.39300000000000002</v>
      </c>
      <c r="J27" s="204" t="s">
        <v>46</v>
      </c>
      <c r="K27" s="203">
        <v>0.20799999999999999</v>
      </c>
      <c r="L27" s="163"/>
    </row>
    <row r="28" spans="1:12" s="157" customFormat="1" ht="15" customHeight="1" x14ac:dyDescent="0.2">
      <c r="A28" s="42" t="s">
        <v>238</v>
      </c>
      <c r="B28" s="163">
        <v>485.51499999999999</v>
      </c>
      <c r="C28" s="151" t="s">
        <v>46</v>
      </c>
      <c r="D28" s="163">
        <v>112.459</v>
      </c>
      <c r="E28" s="163">
        <v>3360.3150000000001</v>
      </c>
      <c r="F28" s="151" t="s">
        <v>46</v>
      </c>
      <c r="G28" s="163">
        <v>4052.4160000000002</v>
      </c>
      <c r="H28" s="20" t="s">
        <v>96</v>
      </c>
      <c r="I28" s="232">
        <v>10.319000000000001</v>
      </c>
      <c r="J28" s="204" t="s">
        <v>46</v>
      </c>
      <c r="K28" s="203">
        <v>4.6680000000000001</v>
      </c>
      <c r="L28" s="163"/>
    </row>
    <row r="29" spans="1:12" s="168" customFormat="1" ht="15" customHeight="1" thickBot="1" x14ac:dyDescent="0.25">
      <c r="A29" s="164" t="s">
        <v>1</v>
      </c>
      <c r="B29" s="165">
        <v>4705.1869999999999</v>
      </c>
      <c r="C29" s="166" t="s">
        <v>46</v>
      </c>
      <c r="D29" s="165">
        <v>1891.2</v>
      </c>
      <c r="E29" s="165">
        <v>12165.477999999999</v>
      </c>
      <c r="F29" s="166" t="s">
        <v>46</v>
      </c>
      <c r="G29" s="165">
        <v>4956.2539999999999</v>
      </c>
      <c r="H29" s="153" t="s">
        <v>96</v>
      </c>
      <c r="I29" s="165">
        <v>100</v>
      </c>
      <c r="J29" s="166" t="s">
        <v>46</v>
      </c>
      <c r="K29" s="153">
        <v>0</v>
      </c>
      <c r="L29" s="167"/>
    </row>
    <row r="30" spans="1:12" s="138" customFormat="1" ht="4.5" customHeight="1" x14ac:dyDescent="0.2">
      <c r="A30" s="169"/>
      <c r="B30" s="169"/>
      <c r="C30" s="169"/>
      <c r="D30" s="169"/>
      <c r="E30" s="169"/>
      <c r="F30" s="169"/>
      <c r="G30" s="169"/>
      <c r="H30" s="20"/>
      <c r="J30" s="20"/>
      <c r="K30" s="20"/>
      <c r="L30" s="169"/>
    </row>
    <row r="31" spans="1:12" s="138" customFormat="1" ht="11.25" x14ac:dyDescent="0.2">
      <c r="H31" s="20"/>
      <c r="J31" s="20"/>
      <c r="K31" s="20"/>
    </row>
    <row r="32" spans="1:12" s="138" customFormat="1" ht="11.25" x14ac:dyDescent="0.2">
      <c r="B32" s="284"/>
      <c r="E32" s="284"/>
      <c r="H32" s="20"/>
      <c r="I32" s="285"/>
      <c r="J32" s="20"/>
      <c r="K32" s="20"/>
    </row>
    <row r="33" spans="2:11" x14ac:dyDescent="0.2">
      <c r="B33" s="304"/>
      <c r="C33" s="304"/>
      <c r="D33" s="304"/>
      <c r="E33" s="304"/>
      <c r="F33" s="304"/>
      <c r="G33" s="304"/>
      <c r="H33" s="304"/>
      <c r="I33" s="304"/>
      <c r="J33" s="304"/>
      <c r="K33" s="304"/>
    </row>
    <row r="34" spans="2:11" x14ac:dyDescent="0.2">
      <c r="B34" s="304"/>
      <c r="C34" s="304"/>
      <c r="D34" s="304"/>
      <c r="E34" s="304"/>
      <c r="F34" s="304"/>
      <c r="G34" s="304"/>
      <c r="H34" s="304"/>
      <c r="I34" s="304"/>
      <c r="J34" s="304"/>
      <c r="K34" s="304"/>
    </row>
    <row r="35" spans="2:11" x14ac:dyDescent="0.2">
      <c r="B35" s="304"/>
      <c r="C35" s="304"/>
      <c r="D35" s="304"/>
      <c r="E35" s="304"/>
      <c r="F35" s="304"/>
      <c r="G35" s="304"/>
      <c r="H35" s="304"/>
      <c r="I35" s="304"/>
      <c r="J35" s="304"/>
      <c r="K35" s="304"/>
    </row>
    <row r="36" spans="2:11" x14ac:dyDescent="0.2">
      <c r="B36" s="304"/>
      <c r="C36" s="304"/>
      <c r="D36" s="304"/>
      <c r="E36" s="304"/>
      <c r="F36" s="304"/>
      <c r="G36" s="304"/>
      <c r="H36" s="304"/>
      <c r="I36" s="304"/>
      <c r="J36" s="304"/>
      <c r="K36" s="304"/>
    </row>
    <row r="37" spans="2:11" x14ac:dyDescent="0.2">
      <c r="B37" s="304"/>
      <c r="C37" s="304"/>
      <c r="D37" s="304"/>
      <c r="E37" s="304"/>
      <c r="F37" s="304"/>
      <c r="G37" s="304"/>
      <c r="H37" s="304"/>
      <c r="I37" s="304"/>
      <c r="J37" s="304"/>
      <c r="K37" s="304"/>
    </row>
    <row r="38" spans="2:11" x14ac:dyDescent="0.2">
      <c r="B38" s="304"/>
      <c r="C38" s="304"/>
      <c r="D38" s="304"/>
      <c r="E38" s="304"/>
      <c r="F38" s="304"/>
      <c r="G38" s="304"/>
      <c r="H38" s="304"/>
      <c r="I38" s="304"/>
      <c r="J38" s="304"/>
      <c r="K38" s="304"/>
    </row>
    <row r="39" spans="2:11" x14ac:dyDescent="0.2">
      <c r="B39" s="304"/>
      <c r="C39" s="304"/>
      <c r="D39" s="304"/>
      <c r="E39" s="304"/>
      <c r="F39" s="304"/>
      <c r="G39" s="304"/>
      <c r="H39" s="304"/>
      <c r="I39" s="304"/>
      <c r="J39" s="304"/>
      <c r="K39" s="304"/>
    </row>
  </sheetData>
  <mergeCells count="5">
    <mergeCell ref="C4:D4"/>
    <mergeCell ref="F4:G4"/>
    <mergeCell ref="J4:K4"/>
    <mergeCell ref="C5:D5"/>
    <mergeCell ref="F5:G5"/>
  </mergeCells>
  <hyperlinks>
    <hyperlink ref="M1" location="'Tabellförteckning_List of table'!G1" display="Till innehållsförteckning"/>
  </hyperlinks>
  <pageMargins left="0.70866141732283472" right="0.51" top="0.43" bottom="0.42" header="0.31496062992125984" footer="0.31496062992125984"/>
  <pageSetup paperSize="9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M50"/>
  <sheetViews>
    <sheetView workbookViewId="0">
      <selection activeCell="A36" sqref="A36"/>
    </sheetView>
  </sheetViews>
  <sheetFormatPr defaultRowHeight="12.75" x14ac:dyDescent="0.2"/>
  <cols>
    <col min="1" max="1" width="47.85546875" style="130" customWidth="1"/>
    <col min="2" max="2" width="15.5703125" style="130" customWidth="1"/>
    <col min="3" max="3" width="2.28515625" style="130" customWidth="1"/>
    <col min="4" max="4" width="7.85546875" style="130" customWidth="1"/>
    <col min="5" max="5" width="11.42578125" style="130" customWidth="1"/>
    <col min="6" max="6" width="2.28515625" style="130" customWidth="1"/>
    <col min="7" max="7" width="9.28515625" style="130" customWidth="1"/>
    <col min="8" max="8" width="1.5703125" style="131" customWidth="1"/>
    <col min="9" max="9" width="9.140625" style="130"/>
    <col min="10" max="10" width="2.28515625" style="131" customWidth="1"/>
    <col min="11" max="11" width="7.140625" style="131" bestFit="1" customWidth="1"/>
    <col min="12" max="12" width="7.85546875" style="130" customWidth="1"/>
    <col min="13" max="13" width="11.7109375" style="130" bestFit="1" customWidth="1"/>
    <col min="14" max="16384" width="9.140625" style="130"/>
  </cols>
  <sheetData>
    <row r="1" spans="1:13" s="144" customFormat="1" ht="12.75" customHeight="1" x14ac:dyDescent="0.2">
      <c r="A1" s="21" t="s">
        <v>419</v>
      </c>
      <c r="B1" s="131"/>
      <c r="C1" s="131"/>
      <c r="D1" s="131"/>
      <c r="E1" s="131"/>
      <c r="F1" s="131"/>
      <c r="G1" s="131"/>
      <c r="H1" s="131"/>
      <c r="I1" s="286" t="s">
        <v>377</v>
      </c>
      <c r="J1" s="131"/>
      <c r="K1" s="131"/>
      <c r="L1" s="131"/>
    </row>
    <row r="2" spans="1:13" s="144" customFormat="1" x14ac:dyDescent="0.2">
      <c r="A2" s="143" t="s">
        <v>301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</row>
    <row r="3" spans="1:13" ht="13.5" thickBot="1" x14ac:dyDescent="0.25">
      <c r="A3" s="131"/>
      <c r="B3" s="131"/>
      <c r="C3" s="131"/>
      <c r="D3" s="131"/>
      <c r="E3" s="131"/>
      <c r="F3" s="131"/>
      <c r="G3" s="131"/>
      <c r="I3" s="131"/>
      <c r="L3" s="131"/>
    </row>
    <row r="4" spans="1:13" s="138" customFormat="1" ht="24.75" customHeight="1" x14ac:dyDescent="0.2">
      <c r="A4" s="97" t="s">
        <v>217</v>
      </c>
      <c r="B4" s="147" t="s">
        <v>202</v>
      </c>
      <c r="C4" s="317" t="s">
        <v>188</v>
      </c>
      <c r="D4" s="318"/>
      <c r="E4" s="147" t="s">
        <v>241</v>
      </c>
      <c r="F4" s="317" t="s">
        <v>188</v>
      </c>
      <c r="G4" s="318"/>
      <c r="H4" s="148"/>
      <c r="I4" s="147" t="s">
        <v>205</v>
      </c>
      <c r="J4" s="317" t="s">
        <v>188</v>
      </c>
      <c r="K4" s="318"/>
      <c r="L4" s="149"/>
    </row>
    <row r="5" spans="1:13" s="138" customFormat="1" ht="23.25" thickBot="1" x14ac:dyDescent="0.25">
      <c r="A5" s="140" t="s">
        <v>218</v>
      </c>
      <c r="B5" s="137" t="s">
        <v>203</v>
      </c>
      <c r="C5" s="320" t="s">
        <v>187</v>
      </c>
      <c r="D5" s="320"/>
      <c r="E5" s="137" t="s">
        <v>204</v>
      </c>
      <c r="F5" s="320" t="s">
        <v>187</v>
      </c>
      <c r="G5" s="320"/>
      <c r="H5" s="137"/>
      <c r="I5" s="137" t="s">
        <v>250</v>
      </c>
      <c r="J5" s="139"/>
      <c r="K5" s="137" t="s">
        <v>187</v>
      </c>
      <c r="L5" s="150"/>
    </row>
    <row r="6" spans="1:13" s="157" customFormat="1" ht="11.25" x14ac:dyDescent="0.2">
      <c r="A6" s="51" t="s">
        <v>213</v>
      </c>
      <c r="B6" s="155">
        <v>563.99900000000002</v>
      </c>
      <c r="C6" s="151" t="s">
        <v>46</v>
      </c>
      <c r="D6" s="155">
        <v>0</v>
      </c>
      <c r="E6" s="155">
        <v>16087.259</v>
      </c>
      <c r="F6" s="151" t="s">
        <v>46</v>
      </c>
      <c r="G6" s="155">
        <v>0</v>
      </c>
      <c r="H6" s="156" t="s">
        <v>96</v>
      </c>
      <c r="I6" s="203">
        <v>0.53</v>
      </c>
      <c r="J6" s="204" t="s">
        <v>46</v>
      </c>
      <c r="K6" s="203">
        <v>7.2999999999999995E-2</v>
      </c>
      <c r="L6" s="155"/>
    </row>
    <row r="7" spans="1:13" s="160" customFormat="1" ht="11.25" x14ac:dyDescent="0.2">
      <c r="A7" s="51" t="s">
        <v>212</v>
      </c>
      <c r="B7" s="155">
        <v>2102.3359999999998</v>
      </c>
      <c r="C7" s="151" t="s">
        <v>46</v>
      </c>
      <c r="D7" s="155">
        <v>0</v>
      </c>
      <c r="E7" s="155">
        <v>32295.719000000001</v>
      </c>
      <c r="F7" s="151" t="s">
        <v>46</v>
      </c>
      <c r="G7" s="155">
        <v>0</v>
      </c>
      <c r="H7" s="156" t="s">
        <v>96</v>
      </c>
      <c r="I7" s="203">
        <v>1.976</v>
      </c>
      <c r="J7" s="204" t="s">
        <v>46</v>
      </c>
      <c r="K7" s="203">
        <v>0.27200000000000002</v>
      </c>
      <c r="L7" s="159"/>
    </row>
    <row r="8" spans="1:13" s="157" customFormat="1" ht="11.25" x14ac:dyDescent="0.2">
      <c r="A8" s="51" t="s">
        <v>214</v>
      </c>
      <c r="B8" s="155">
        <v>666.39700000000005</v>
      </c>
      <c r="C8" s="151" t="s">
        <v>46</v>
      </c>
      <c r="D8" s="155">
        <v>203.84399999999999</v>
      </c>
      <c r="E8" s="155">
        <v>68416.517999999996</v>
      </c>
      <c r="F8" s="151" t="s">
        <v>46</v>
      </c>
      <c r="G8" s="155">
        <v>14125.638999999999</v>
      </c>
      <c r="H8" s="111" t="s">
        <v>96</v>
      </c>
      <c r="I8" s="203">
        <v>0.626</v>
      </c>
      <c r="J8" s="204" t="s">
        <v>46</v>
      </c>
      <c r="K8" s="203">
        <v>0.20899999999999999</v>
      </c>
      <c r="L8" s="126"/>
    </row>
    <row r="9" spans="1:13" s="160" customFormat="1" ht="11.25" x14ac:dyDescent="0.2">
      <c r="A9" s="215" t="s">
        <v>368</v>
      </c>
      <c r="B9" s="159">
        <v>36.301000000000002</v>
      </c>
      <c r="C9" s="211" t="s">
        <v>46</v>
      </c>
      <c r="D9" s="159">
        <v>28.696000000000002</v>
      </c>
      <c r="E9" s="159">
        <v>788830.63399999996</v>
      </c>
      <c r="F9" s="211" t="s">
        <v>46</v>
      </c>
      <c r="G9" s="159">
        <v>585408.83700000006</v>
      </c>
      <c r="H9" s="213" t="s">
        <v>96</v>
      </c>
      <c r="I9" s="217">
        <v>3.4000000000000002E-2</v>
      </c>
      <c r="J9" s="218" t="s">
        <v>46</v>
      </c>
      <c r="K9" s="217">
        <v>2.7E-2</v>
      </c>
      <c r="L9" s="159"/>
      <c r="M9" s="157"/>
    </row>
    <row r="10" spans="1:13" s="160" customFormat="1" ht="11.25" x14ac:dyDescent="0.2">
      <c r="A10" s="158" t="s">
        <v>369</v>
      </c>
      <c r="B10" s="159">
        <v>630.09500000000003</v>
      </c>
      <c r="C10" s="211" t="s">
        <v>46</v>
      </c>
      <c r="D10" s="159">
        <v>204.05099999999999</v>
      </c>
      <c r="E10" s="159">
        <v>26911.73</v>
      </c>
      <c r="F10" s="211" t="s">
        <v>46</v>
      </c>
      <c r="G10" s="159">
        <v>4169.7039999999997</v>
      </c>
      <c r="H10" s="213" t="s">
        <v>96</v>
      </c>
      <c r="I10" s="217">
        <v>0.59199999999999997</v>
      </c>
      <c r="J10" s="218" t="s">
        <v>46</v>
      </c>
      <c r="K10" s="217">
        <v>0.20699999999999999</v>
      </c>
      <c r="L10" s="159"/>
      <c r="M10" s="157"/>
    </row>
    <row r="11" spans="1:13" s="157" customFormat="1" ht="11.25" x14ac:dyDescent="0.2">
      <c r="A11" s="51" t="s">
        <v>215</v>
      </c>
      <c r="B11" s="155">
        <v>21062.239000000001</v>
      </c>
      <c r="C11" s="151" t="s">
        <v>46</v>
      </c>
      <c r="D11" s="155">
        <v>2021.681</v>
      </c>
      <c r="E11" s="155">
        <v>5312.7870000000003</v>
      </c>
      <c r="F11" s="151" t="s">
        <v>46</v>
      </c>
      <c r="G11" s="155">
        <v>590.89700000000005</v>
      </c>
      <c r="H11" s="111" t="s">
        <v>96</v>
      </c>
      <c r="I11" s="203">
        <v>19.794</v>
      </c>
      <c r="J11" s="204" t="s">
        <v>46</v>
      </c>
      <c r="K11" s="203">
        <v>3.1160000000000001</v>
      </c>
      <c r="L11" s="155"/>
    </row>
    <row r="12" spans="1:13" s="160" customFormat="1" ht="22.5" x14ac:dyDescent="0.2">
      <c r="A12" s="158" t="s">
        <v>364</v>
      </c>
      <c r="B12" s="159">
        <v>4486.5720000000001</v>
      </c>
      <c r="C12" s="211" t="s">
        <v>46</v>
      </c>
      <c r="D12" s="159">
        <v>943.72699999999998</v>
      </c>
      <c r="E12" s="159">
        <v>2353.4520000000002</v>
      </c>
      <c r="F12" s="211" t="s">
        <v>46</v>
      </c>
      <c r="G12" s="159">
        <v>562.06100000000004</v>
      </c>
      <c r="H12" s="213" t="s">
        <v>96</v>
      </c>
      <c r="I12" s="217">
        <v>4.2160000000000002</v>
      </c>
      <c r="J12" s="218" t="s">
        <v>46</v>
      </c>
      <c r="K12" s="217">
        <v>1.0329999999999999</v>
      </c>
      <c r="L12" s="159"/>
      <c r="M12" s="157"/>
    </row>
    <row r="13" spans="1:13" s="160" customFormat="1" ht="11.25" x14ac:dyDescent="0.2">
      <c r="A13" s="158" t="s">
        <v>357</v>
      </c>
      <c r="B13" s="159">
        <v>309.55799999999999</v>
      </c>
      <c r="C13" s="211" t="s">
        <v>46</v>
      </c>
      <c r="D13" s="159">
        <v>150.94499999999999</v>
      </c>
      <c r="E13" s="159">
        <v>455.66699999999997</v>
      </c>
      <c r="F13" s="211" t="s">
        <v>46</v>
      </c>
      <c r="G13" s="159">
        <v>704.39400000000001</v>
      </c>
      <c r="H13" s="216" t="s">
        <v>96</v>
      </c>
      <c r="I13" s="217">
        <v>0.29099999999999998</v>
      </c>
      <c r="J13" s="218" t="s">
        <v>46</v>
      </c>
      <c r="K13" s="217">
        <v>0.14699999999999999</v>
      </c>
      <c r="L13" s="159"/>
      <c r="M13" s="157"/>
    </row>
    <row r="14" spans="1:13" s="160" customFormat="1" ht="11.25" x14ac:dyDescent="0.2">
      <c r="A14" s="158" t="s">
        <v>358</v>
      </c>
      <c r="B14" s="159">
        <v>2027.51</v>
      </c>
      <c r="C14" s="211" t="s">
        <v>46</v>
      </c>
      <c r="D14" s="159">
        <v>308.02499999999998</v>
      </c>
      <c r="E14" s="159">
        <v>15622.710999999999</v>
      </c>
      <c r="F14" s="211" t="s">
        <v>46</v>
      </c>
      <c r="G14" s="159">
        <v>2327.5059999999999</v>
      </c>
      <c r="H14" s="231" t="s">
        <v>96</v>
      </c>
      <c r="I14" s="230">
        <v>1.905</v>
      </c>
      <c r="J14" s="218" t="s">
        <v>46</v>
      </c>
      <c r="K14" s="230">
        <v>0.38700000000000001</v>
      </c>
      <c r="L14" s="159"/>
      <c r="M14" s="157"/>
    </row>
    <row r="15" spans="1:13" s="160" customFormat="1" ht="11.25" x14ac:dyDescent="0.2">
      <c r="A15" s="158" t="s">
        <v>359</v>
      </c>
      <c r="B15" s="159">
        <v>1356.1959999999999</v>
      </c>
      <c r="C15" s="211" t="s">
        <v>46</v>
      </c>
      <c r="D15" s="159">
        <v>522.06899999999996</v>
      </c>
      <c r="E15" s="159">
        <v>154.80199999999999</v>
      </c>
      <c r="F15" s="211" t="s">
        <v>46</v>
      </c>
      <c r="G15" s="159">
        <v>94.772999999999996</v>
      </c>
      <c r="H15" s="233" t="s">
        <v>96</v>
      </c>
      <c r="I15" s="229">
        <v>1.2749999999999999</v>
      </c>
      <c r="J15" s="218" t="s">
        <v>46</v>
      </c>
      <c r="K15" s="229">
        <v>0.51500000000000001</v>
      </c>
      <c r="L15" s="159"/>
      <c r="M15" s="157"/>
    </row>
    <row r="16" spans="1:13" s="160" customFormat="1" ht="11.25" x14ac:dyDescent="0.2">
      <c r="A16" s="158" t="s">
        <v>360</v>
      </c>
      <c r="B16" s="159">
        <v>99.016000000000005</v>
      </c>
      <c r="C16" s="211" t="s">
        <v>46</v>
      </c>
      <c r="D16" s="159">
        <v>112.218</v>
      </c>
      <c r="E16" s="159">
        <v>247608.087</v>
      </c>
      <c r="F16" s="211" t="s">
        <v>46</v>
      </c>
      <c r="G16" s="159">
        <v>276588.658</v>
      </c>
      <c r="H16" s="228" t="s">
        <v>96</v>
      </c>
      <c r="I16" s="229">
        <v>9.2999999999999999E-2</v>
      </c>
      <c r="J16" s="218" t="s">
        <v>46</v>
      </c>
      <c r="K16" s="229">
        <v>0.106</v>
      </c>
      <c r="L16" s="159"/>
      <c r="M16" s="157"/>
    </row>
    <row r="17" spans="1:13" s="160" customFormat="1" ht="22.5" x14ac:dyDescent="0.2">
      <c r="A17" s="158" t="s">
        <v>373</v>
      </c>
      <c r="B17" s="159">
        <v>968.46299999999997</v>
      </c>
      <c r="C17" s="211" t="s">
        <v>46</v>
      </c>
      <c r="D17" s="159">
        <v>210.84200000000001</v>
      </c>
      <c r="E17" s="159">
        <v>7745.0410000000002</v>
      </c>
      <c r="F17" s="211" t="s">
        <v>46</v>
      </c>
      <c r="G17" s="159">
        <v>3507.402</v>
      </c>
      <c r="H17" s="228" t="s">
        <v>96</v>
      </c>
      <c r="I17" s="217">
        <v>0.91</v>
      </c>
      <c r="J17" s="218" t="s">
        <v>46</v>
      </c>
      <c r="K17" s="217">
        <v>0.23400000000000001</v>
      </c>
      <c r="L17" s="159"/>
      <c r="M17" s="157"/>
    </row>
    <row r="18" spans="1:13" s="160" customFormat="1" ht="22.5" x14ac:dyDescent="0.2">
      <c r="A18" s="158" t="s">
        <v>365</v>
      </c>
      <c r="B18" s="159">
        <v>2842.71</v>
      </c>
      <c r="C18" s="211" t="s">
        <v>46</v>
      </c>
      <c r="D18" s="159">
        <v>1286.8230000000001</v>
      </c>
      <c r="E18" s="159">
        <v>6212.2389999999996</v>
      </c>
      <c r="F18" s="211" t="s">
        <v>46</v>
      </c>
      <c r="G18" s="159">
        <v>2992.9070000000002</v>
      </c>
      <c r="H18" s="228" t="s">
        <v>96</v>
      </c>
      <c r="I18" s="230">
        <v>2.6720000000000002</v>
      </c>
      <c r="J18" s="218" t="s">
        <v>46</v>
      </c>
      <c r="K18" s="217">
        <v>1.2330000000000001</v>
      </c>
      <c r="L18" s="159"/>
      <c r="M18" s="157"/>
    </row>
    <row r="19" spans="1:13" s="160" customFormat="1" ht="22.5" x14ac:dyDescent="0.2">
      <c r="A19" s="158" t="s">
        <v>375</v>
      </c>
      <c r="B19" s="159">
        <v>3222.3119999999999</v>
      </c>
      <c r="C19" s="211" t="s">
        <v>46</v>
      </c>
      <c r="D19" s="159">
        <v>598.149</v>
      </c>
      <c r="E19" s="159">
        <v>4394.6099999999997</v>
      </c>
      <c r="F19" s="211" t="s">
        <v>46</v>
      </c>
      <c r="G19" s="159">
        <v>1502.421</v>
      </c>
      <c r="H19" s="228" t="s">
        <v>96</v>
      </c>
      <c r="I19" s="230">
        <v>3.028</v>
      </c>
      <c r="J19" s="218" t="s">
        <v>46</v>
      </c>
      <c r="K19" s="217">
        <v>0.68700000000000006</v>
      </c>
      <c r="L19" s="159"/>
      <c r="M19" s="157"/>
    </row>
    <row r="20" spans="1:13" s="160" customFormat="1" ht="22.5" x14ac:dyDescent="0.2">
      <c r="A20" s="158" t="s">
        <v>366</v>
      </c>
      <c r="B20" s="299">
        <v>3524.6529999999998</v>
      </c>
      <c r="C20" s="211" t="s">
        <v>46</v>
      </c>
      <c r="D20" s="299">
        <v>724.46500000000003</v>
      </c>
      <c r="E20" s="299">
        <v>448.53100000000001</v>
      </c>
      <c r="F20" s="211" t="s">
        <v>46</v>
      </c>
      <c r="G20" s="299">
        <v>106.25</v>
      </c>
      <c r="H20" s="228" t="s">
        <v>96</v>
      </c>
      <c r="I20" s="230">
        <v>3.3119999999999998</v>
      </c>
      <c r="J20" s="218" t="s">
        <v>46</v>
      </c>
      <c r="K20" s="217">
        <v>0.80400000000000005</v>
      </c>
      <c r="L20" s="299"/>
      <c r="M20" s="157"/>
    </row>
    <row r="21" spans="1:13" s="160" customFormat="1" ht="22.5" x14ac:dyDescent="0.2">
      <c r="A21" s="158" t="s">
        <v>374</v>
      </c>
      <c r="B21" s="300">
        <v>879.28700000000003</v>
      </c>
      <c r="C21" s="211" t="s">
        <v>46</v>
      </c>
      <c r="D21" s="300">
        <v>363.51100000000002</v>
      </c>
      <c r="E21" s="300">
        <v>3580.4029999999998</v>
      </c>
      <c r="F21" s="211" t="s">
        <v>46</v>
      </c>
      <c r="G21" s="300">
        <v>1760.6379999999999</v>
      </c>
      <c r="H21" s="228" t="s">
        <v>96</v>
      </c>
      <c r="I21" s="230">
        <v>0.82599999999999996</v>
      </c>
      <c r="J21" s="218" t="s">
        <v>46</v>
      </c>
      <c r="K21" s="217">
        <v>0.35799999999999998</v>
      </c>
      <c r="L21" s="300"/>
      <c r="M21" s="157"/>
    </row>
    <row r="22" spans="1:13" s="160" customFormat="1" ht="11.25" x14ac:dyDescent="0.2">
      <c r="A22" s="158" t="s">
        <v>367</v>
      </c>
      <c r="B22" s="300">
        <v>1345.963</v>
      </c>
      <c r="C22" s="211" t="s">
        <v>46</v>
      </c>
      <c r="D22" s="300">
        <v>405.76299999999998</v>
      </c>
      <c r="E22" s="300">
        <v>554.71299999999997</v>
      </c>
      <c r="F22" s="211" t="s">
        <v>46</v>
      </c>
      <c r="G22" s="300">
        <v>227.619</v>
      </c>
      <c r="H22" s="228" t="s">
        <v>96</v>
      </c>
      <c r="I22" s="230">
        <v>1.2649999999999999</v>
      </c>
      <c r="J22" s="218" t="s">
        <v>46</v>
      </c>
      <c r="K22" s="229">
        <v>0.41599999999999998</v>
      </c>
      <c r="L22" s="300"/>
      <c r="M22" s="157"/>
    </row>
    <row r="23" spans="1:13" s="157" customFormat="1" ht="11.25" x14ac:dyDescent="0.2">
      <c r="A23" s="51" t="s">
        <v>216</v>
      </c>
      <c r="B23" s="163">
        <v>82013.198000000004</v>
      </c>
      <c r="C23" s="151" t="s">
        <v>46</v>
      </c>
      <c r="D23" s="163">
        <v>14512.407999999999</v>
      </c>
      <c r="E23" s="163">
        <v>366.56799999999998</v>
      </c>
      <c r="F23" s="151" t="s">
        <v>46</v>
      </c>
      <c r="G23" s="163">
        <v>77.924999999999997</v>
      </c>
      <c r="H23" s="20" t="s">
        <v>96</v>
      </c>
      <c r="I23" s="232">
        <v>77.073999999999998</v>
      </c>
      <c r="J23" s="204" t="s">
        <v>46</v>
      </c>
      <c r="K23" s="206">
        <v>3.472</v>
      </c>
      <c r="L23" s="163"/>
    </row>
    <row r="24" spans="1:13" s="160" customFormat="1" ht="11.25" x14ac:dyDescent="0.2">
      <c r="A24" s="158" t="s">
        <v>361</v>
      </c>
      <c r="B24" s="299">
        <v>19596.32</v>
      </c>
      <c r="C24" s="211" t="s">
        <v>46</v>
      </c>
      <c r="D24" s="299">
        <v>5353.2470000000003</v>
      </c>
      <c r="E24" s="299">
        <v>537.57100000000003</v>
      </c>
      <c r="F24" s="211" t="s">
        <v>46</v>
      </c>
      <c r="G24" s="299">
        <v>202.387</v>
      </c>
      <c r="H24" s="228" t="s">
        <v>96</v>
      </c>
      <c r="I24" s="230">
        <v>18.416</v>
      </c>
      <c r="J24" s="218" t="s">
        <v>46</v>
      </c>
      <c r="K24" s="229">
        <v>4.7480000000000002</v>
      </c>
      <c r="L24" s="299"/>
      <c r="M24" s="157"/>
    </row>
    <row r="25" spans="1:13" s="160" customFormat="1" ht="22.5" x14ac:dyDescent="0.2">
      <c r="A25" s="158" t="s">
        <v>363</v>
      </c>
      <c r="B25" s="300">
        <v>17879.11</v>
      </c>
      <c r="C25" s="211" t="s">
        <v>46</v>
      </c>
      <c r="D25" s="300">
        <v>6967.6819999999998</v>
      </c>
      <c r="E25" s="300">
        <v>54.673000000000002</v>
      </c>
      <c r="F25" s="211" t="s">
        <v>46</v>
      </c>
      <c r="G25" s="300">
        <v>26.152999999999999</v>
      </c>
      <c r="H25" s="228" t="s">
        <v>96</v>
      </c>
      <c r="I25" s="230">
        <v>16.802</v>
      </c>
      <c r="J25" s="218" t="s">
        <v>46</v>
      </c>
      <c r="K25" s="217">
        <v>5.8159999999999998</v>
      </c>
      <c r="L25" s="300"/>
      <c r="M25" s="157"/>
    </row>
    <row r="26" spans="1:13" s="160" customFormat="1" ht="22.5" x14ac:dyDescent="0.2">
      <c r="A26" s="158" t="s">
        <v>370</v>
      </c>
      <c r="B26" s="300">
        <v>24710.044000000002</v>
      </c>
      <c r="C26" s="211" t="s">
        <v>46</v>
      </c>
      <c r="D26" s="300">
        <v>10412.358</v>
      </c>
      <c r="E26" s="300">
        <v>2.1539999999999999</v>
      </c>
      <c r="F26" s="211" t="s">
        <v>46</v>
      </c>
      <c r="G26" s="300">
        <v>0.76600000000000001</v>
      </c>
      <c r="H26" s="228" t="s">
        <v>96</v>
      </c>
      <c r="I26" s="230">
        <v>23.222000000000001</v>
      </c>
      <c r="J26" s="218" t="s">
        <v>46</v>
      </c>
      <c r="K26" s="217">
        <v>7.8529999999999998</v>
      </c>
      <c r="L26" s="300"/>
      <c r="M26" s="157"/>
    </row>
    <row r="27" spans="1:13" s="160" customFormat="1" ht="11.25" x14ac:dyDescent="0.2">
      <c r="A27" s="158" t="s">
        <v>362</v>
      </c>
      <c r="B27" s="300">
        <v>7557.2089999999998</v>
      </c>
      <c r="C27" s="211" t="s">
        <v>46</v>
      </c>
      <c r="D27" s="300">
        <v>1725.2809999999999</v>
      </c>
      <c r="E27" s="300">
        <v>1897.049</v>
      </c>
      <c r="F27" s="211" t="s">
        <v>46</v>
      </c>
      <c r="G27" s="300">
        <v>446.827</v>
      </c>
      <c r="H27" s="228" t="s">
        <v>96</v>
      </c>
      <c r="I27" s="230">
        <v>7.1020000000000003</v>
      </c>
      <c r="J27" s="218" t="s">
        <v>46</v>
      </c>
      <c r="K27" s="229">
        <v>1.7929999999999999</v>
      </c>
      <c r="L27" s="300"/>
      <c r="M27" s="157"/>
    </row>
    <row r="28" spans="1:13" s="160" customFormat="1" ht="22.5" x14ac:dyDescent="0.2">
      <c r="A28" s="158" t="s">
        <v>372</v>
      </c>
      <c r="B28" s="300">
        <v>4437.1490000000003</v>
      </c>
      <c r="C28" s="211" t="s">
        <v>46</v>
      </c>
      <c r="D28" s="300">
        <v>2213.9780000000001</v>
      </c>
      <c r="E28" s="300">
        <v>93.1</v>
      </c>
      <c r="F28" s="211" t="s">
        <v>46</v>
      </c>
      <c r="G28" s="300">
        <v>55.454999999999998</v>
      </c>
      <c r="H28" s="228" t="s">
        <v>96</v>
      </c>
      <c r="I28" s="230">
        <v>4.17</v>
      </c>
      <c r="J28" s="218" t="s">
        <v>46</v>
      </c>
      <c r="K28" s="217">
        <v>2.0739999999999998</v>
      </c>
      <c r="L28" s="300"/>
      <c r="M28" s="157"/>
    </row>
    <row r="29" spans="1:13" s="160" customFormat="1" ht="22.5" x14ac:dyDescent="0.2">
      <c r="A29" s="158" t="s">
        <v>371</v>
      </c>
      <c r="B29" s="300">
        <v>7833.3649999999998</v>
      </c>
      <c r="C29" s="211" t="s">
        <v>46</v>
      </c>
      <c r="D29" s="300">
        <v>4231.7169999999996</v>
      </c>
      <c r="E29" s="300">
        <v>478.56299999999999</v>
      </c>
      <c r="F29" s="211" t="s">
        <v>46</v>
      </c>
      <c r="G29" s="300">
        <v>313.577</v>
      </c>
      <c r="H29" s="228" t="s">
        <v>96</v>
      </c>
      <c r="I29" s="230">
        <v>7.3620000000000001</v>
      </c>
      <c r="J29" s="218" t="s">
        <v>46</v>
      </c>
      <c r="K29" s="217">
        <v>3.81</v>
      </c>
      <c r="L29" s="300"/>
      <c r="M29" s="157"/>
    </row>
    <row r="30" spans="1:13" s="168" customFormat="1" ht="15" customHeight="1" thickBot="1" x14ac:dyDescent="0.25">
      <c r="A30" s="164" t="s">
        <v>1</v>
      </c>
      <c r="B30" s="165">
        <v>106408.16899999999</v>
      </c>
      <c r="C30" s="166" t="s">
        <v>46</v>
      </c>
      <c r="D30" s="165">
        <v>14629.373</v>
      </c>
      <c r="E30" s="165">
        <v>2485.944</v>
      </c>
      <c r="F30" s="166" t="s">
        <v>46</v>
      </c>
      <c r="G30" s="165">
        <v>351.11900000000003</v>
      </c>
      <c r="H30" s="153" t="s">
        <v>96</v>
      </c>
      <c r="I30" s="165">
        <v>100</v>
      </c>
      <c r="J30" s="166" t="s">
        <v>46</v>
      </c>
      <c r="K30" s="153">
        <v>0</v>
      </c>
      <c r="L30" s="167"/>
    </row>
    <row r="31" spans="1:13" s="138" customFormat="1" ht="4.5" customHeight="1" x14ac:dyDescent="0.2">
      <c r="A31" s="169"/>
      <c r="B31" s="169"/>
      <c r="C31" s="169"/>
      <c r="D31" s="169"/>
      <c r="E31" s="169"/>
      <c r="F31" s="169"/>
      <c r="G31" s="169"/>
      <c r="H31" s="20"/>
      <c r="J31" s="20"/>
      <c r="K31" s="20"/>
      <c r="L31" s="169"/>
    </row>
    <row r="32" spans="1:13" s="138" customFormat="1" ht="11.25" x14ac:dyDescent="0.2">
      <c r="H32" s="20"/>
      <c r="J32" s="20"/>
      <c r="K32" s="20"/>
    </row>
    <row r="33" spans="2:11" s="138" customFormat="1" ht="11.25" x14ac:dyDescent="0.2">
      <c r="H33" s="20"/>
      <c r="J33" s="20"/>
      <c r="K33" s="20"/>
    </row>
    <row r="34" spans="2:11" x14ac:dyDescent="0.2">
      <c r="B34" s="304"/>
      <c r="C34" s="304"/>
      <c r="D34" s="304"/>
      <c r="E34" s="304"/>
      <c r="F34" s="304"/>
      <c r="G34" s="304"/>
      <c r="H34" s="304"/>
      <c r="I34" s="304"/>
      <c r="J34" s="304"/>
      <c r="K34" s="304"/>
    </row>
    <row r="35" spans="2:11" x14ac:dyDescent="0.2">
      <c r="B35" s="304"/>
      <c r="C35" s="304"/>
      <c r="D35" s="304"/>
      <c r="E35" s="304"/>
      <c r="F35" s="304"/>
      <c r="G35" s="304"/>
      <c r="H35" s="304"/>
      <c r="I35" s="304"/>
      <c r="J35" s="304"/>
      <c r="K35" s="304"/>
    </row>
    <row r="36" spans="2:11" x14ac:dyDescent="0.2">
      <c r="B36" s="304"/>
      <c r="C36" s="304"/>
      <c r="D36" s="304"/>
      <c r="E36" s="304"/>
      <c r="F36" s="304"/>
      <c r="G36" s="304"/>
      <c r="H36" s="304"/>
      <c r="I36" s="304"/>
      <c r="J36" s="304"/>
      <c r="K36" s="304"/>
    </row>
    <row r="37" spans="2:11" x14ac:dyDescent="0.2">
      <c r="B37" s="304"/>
      <c r="C37" s="304"/>
      <c r="D37" s="304"/>
      <c r="E37" s="304"/>
      <c r="F37" s="304"/>
      <c r="G37" s="304"/>
      <c r="H37" s="304"/>
      <c r="I37" s="304"/>
      <c r="J37" s="304"/>
      <c r="K37" s="304"/>
    </row>
    <row r="38" spans="2:11" x14ac:dyDescent="0.2">
      <c r="B38" s="304"/>
      <c r="C38" s="304"/>
      <c r="D38" s="304"/>
      <c r="E38" s="304"/>
      <c r="F38" s="304"/>
      <c r="G38" s="304"/>
      <c r="H38" s="304"/>
      <c r="I38" s="304"/>
      <c r="J38" s="304"/>
      <c r="K38" s="304"/>
    </row>
    <row r="39" spans="2:11" x14ac:dyDescent="0.2">
      <c r="B39" s="304"/>
      <c r="C39" s="304"/>
      <c r="D39" s="304"/>
      <c r="E39" s="304"/>
      <c r="F39" s="304"/>
      <c r="G39" s="304"/>
      <c r="H39" s="304"/>
      <c r="I39" s="304"/>
      <c r="J39" s="304"/>
      <c r="K39" s="304"/>
    </row>
    <row r="40" spans="2:11" x14ac:dyDescent="0.2">
      <c r="B40" s="304"/>
      <c r="C40" s="304"/>
      <c r="D40" s="304"/>
      <c r="E40" s="304"/>
      <c r="F40" s="304"/>
      <c r="G40" s="304"/>
      <c r="H40" s="304"/>
      <c r="I40" s="304"/>
      <c r="J40" s="304"/>
      <c r="K40" s="304"/>
    </row>
    <row r="41" spans="2:11" x14ac:dyDescent="0.2">
      <c r="B41" s="304"/>
      <c r="C41" s="304"/>
      <c r="D41" s="304"/>
      <c r="E41" s="304"/>
      <c r="F41" s="304"/>
      <c r="G41" s="304"/>
      <c r="H41" s="304"/>
      <c r="I41" s="304"/>
      <c r="J41" s="304"/>
      <c r="K41" s="304"/>
    </row>
    <row r="42" spans="2:11" x14ac:dyDescent="0.2">
      <c r="B42" s="304"/>
      <c r="C42" s="304"/>
      <c r="D42" s="304"/>
      <c r="E42" s="304"/>
      <c r="F42" s="304"/>
      <c r="G42" s="304"/>
      <c r="H42" s="304"/>
      <c r="I42" s="304"/>
      <c r="J42" s="304"/>
      <c r="K42" s="304"/>
    </row>
    <row r="43" spans="2:11" x14ac:dyDescent="0.2">
      <c r="B43" s="304"/>
      <c r="C43" s="304"/>
      <c r="D43" s="304"/>
      <c r="E43" s="304"/>
      <c r="F43" s="304"/>
      <c r="G43" s="304"/>
      <c r="H43" s="304"/>
      <c r="I43" s="304"/>
      <c r="J43" s="304"/>
      <c r="K43" s="304"/>
    </row>
    <row r="44" spans="2:11" x14ac:dyDescent="0.2">
      <c r="B44" s="304"/>
      <c r="C44" s="304"/>
      <c r="D44" s="304"/>
      <c r="E44" s="304"/>
      <c r="F44" s="304"/>
      <c r="G44" s="304"/>
      <c r="H44" s="304"/>
      <c r="I44" s="304"/>
      <c r="J44" s="304"/>
      <c r="K44" s="304"/>
    </row>
    <row r="45" spans="2:11" x14ac:dyDescent="0.2">
      <c r="B45" s="304"/>
      <c r="C45" s="304"/>
      <c r="D45" s="304"/>
      <c r="E45" s="304"/>
      <c r="F45" s="304"/>
      <c r="G45" s="304"/>
      <c r="H45" s="304"/>
      <c r="I45" s="304"/>
      <c r="J45" s="304"/>
      <c r="K45" s="304"/>
    </row>
    <row r="46" spans="2:11" x14ac:dyDescent="0.2">
      <c r="B46" s="304"/>
      <c r="C46" s="304"/>
      <c r="D46" s="304"/>
      <c r="E46" s="304"/>
      <c r="F46" s="304"/>
      <c r="G46" s="304"/>
      <c r="H46" s="304"/>
      <c r="I46" s="304"/>
      <c r="J46" s="304"/>
      <c r="K46" s="304"/>
    </row>
    <row r="47" spans="2:11" x14ac:dyDescent="0.2">
      <c r="B47" s="304"/>
      <c r="C47" s="304"/>
      <c r="D47" s="304"/>
      <c r="E47" s="304"/>
      <c r="F47" s="304"/>
      <c r="G47" s="304"/>
      <c r="H47" s="304"/>
      <c r="I47" s="304"/>
      <c r="J47" s="304"/>
      <c r="K47" s="304"/>
    </row>
    <row r="48" spans="2:11" x14ac:dyDescent="0.2">
      <c r="B48" s="304"/>
      <c r="C48" s="304"/>
      <c r="D48" s="304"/>
      <c r="E48" s="304"/>
      <c r="F48" s="304"/>
      <c r="G48" s="304"/>
      <c r="H48" s="304"/>
      <c r="I48" s="304"/>
      <c r="J48" s="304"/>
      <c r="K48" s="304"/>
    </row>
    <row r="49" spans="2:11" x14ac:dyDescent="0.2">
      <c r="B49" s="304"/>
      <c r="C49" s="304"/>
      <c r="D49" s="304"/>
      <c r="E49" s="304"/>
      <c r="F49" s="304"/>
      <c r="G49" s="304"/>
      <c r="H49" s="304"/>
      <c r="I49" s="304"/>
      <c r="J49" s="304"/>
      <c r="K49" s="304"/>
    </row>
    <row r="50" spans="2:11" x14ac:dyDescent="0.2">
      <c r="B50" s="304"/>
      <c r="C50" s="304"/>
      <c r="D50" s="304"/>
      <c r="E50" s="304"/>
      <c r="F50" s="304"/>
      <c r="G50" s="304"/>
      <c r="H50" s="304"/>
      <c r="I50" s="304"/>
      <c r="J50" s="304"/>
      <c r="K50" s="304"/>
    </row>
  </sheetData>
  <mergeCells count="5">
    <mergeCell ref="C4:D4"/>
    <mergeCell ref="F4:G4"/>
    <mergeCell ref="J4:K4"/>
    <mergeCell ref="C5:D5"/>
    <mergeCell ref="F5:G5"/>
  </mergeCells>
  <hyperlinks>
    <hyperlink ref="I1" location="'Tabellförteckning_List of table'!G1" display="Till innehållsförteckning"/>
  </hyperlinks>
  <pageMargins left="0.70866141732283472" right="0.56000000000000005" top="0.4" bottom="0.46" header="0.31496062992125984" footer="0.31496062992125984"/>
  <pageSetup paperSize="9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L38"/>
  <sheetViews>
    <sheetView workbookViewId="0">
      <selection activeCell="A35" sqref="A35"/>
    </sheetView>
  </sheetViews>
  <sheetFormatPr defaultRowHeight="12.75" x14ac:dyDescent="0.2"/>
  <cols>
    <col min="1" max="1" width="44.85546875" style="130" customWidth="1"/>
    <col min="2" max="2" width="14.28515625" style="130" customWidth="1"/>
    <col min="3" max="3" width="2.28515625" style="130" customWidth="1"/>
    <col min="4" max="4" width="7.85546875" style="130" customWidth="1"/>
    <col min="5" max="5" width="11.42578125" style="130" customWidth="1"/>
    <col min="6" max="6" width="2.28515625" style="130" customWidth="1"/>
    <col min="7" max="7" width="10.140625" style="130" customWidth="1"/>
    <col min="8" max="8" width="1.5703125" style="131" customWidth="1"/>
    <col min="9" max="9" width="9.140625" style="130"/>
    <col min="10" max="10" width="2.28515625" style="131" customWidth="1"/>
    <col min="11" max="11" width="7.85546875" style="131" customWidth="1"/>
    <col min="12" max="16384" width="9.140625" style="130"/>
  </cols>
  <sheetData>
    <row r="1" spans="1:12" s="144" customFormat="1" ht="12.75" customHeight="1" x14ac:dyDescent="0.2">
      <c r="A1" s="21" t="s">
        <v>420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286" t="s">
        <v>377</v>
      </c>
    </row>
    <row r="2" spans="1:12" s="144" customFormat="1" x14ac:dyDescent="0.2">
      <c r="A2" s="143" t="s">
        <v>302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</row>
    <row r="3" spans="1:12" ht="13.5" thickBot="1" x14ac:dyDescent="0.25">
      <c r="A3" s="131"/>
      <c r="B3" s="131"/>
      <c r="C3" s="131"/>
      <c r="D3" s="131"/>
      <c r="E3" s="131"/>
      <c r="F3" s="131"/>
      <c r="G3" s="131"/>
      <c r="I3" s="131"/>
    </row>
    <row r="4" spans="1:12" s="138" customFormat="1" ht="22.5" x14ac:dyDescent="0.2">
      <c r="A4" s="97" t="s">
        <v>217</v>
      </c>
      <c r="B4" s="147" t="s">
        <v>202</v>
      </c>
      <c r="C4" s="317" t="s">
        <v>188</v>
      </c>
      <c r="D4" s="318"/>
      <c r="E4" s="147" t="s">
        <v>241</v>
      </c>
      <c r="F4" s="317" t="s">
        <v>188</v>
      </c>
      <c r="G4" s="318"/>
      <c r="H4" s="148"/>
      <c r="I4" s="147" t="s">
        <v>205</v>
      </c>
      <c r="J4" s="317" t="s">
        <v>188</v>
      </c>
      <c r="K4" s="318"/>
    </row>
    <row r="5" spans="1:12" s="138" customFormat="1" ht="30.75" customHeight="1" thickBot="1" x14ac:dyDescent="0.25">
      <c r="A5" s="140" t="s">
        <v>218</v>
      </c>
      <c r="B5" s="137" t="s">
        <v>203</v>
      </c>
      <c r="C5" s="320" t="s">
        <v>187</v>
      </c>
      <c r="D5" s="320"/>
      <c r="E5" s="137" t="s">
        <v>204</v>
      </c>
      <c r="F5" s="320" t="s">
        <v>187</v>
      </c>
      <c r="G5" s="320"/>
      <c r="H5" s="137"/>
      <c r="I5" s="137" t="s">
        <v>250</v>
      </c>
      <c r="J5" s="139"/>
      <c r="K5" s="139" t="s">
        <v>187</v>
      </c>
    </row>
    <row r="6" spans="1:12" s="157" customFormat="1" ht="11.25" x14ac:dyDescent="0.2">
      <c r="A6" s="51" t="s">
        <v>213</v>
      </c>
      <c r="B6" s="155">
        <v>0</v>
      </c>
      <c r="C6" s="151" t="s">
        <v>46</v>
      </c>
      <c r="D6" s="155">
        <v>0</v>
      </c>
      <c r="E6" s="155">
        <v>0</v>
      </c>
      <c r="F6" s="151" t="s">
        <v>46</v>
      </c>
      <c r="G6" s="155">
        <v>0</v>
      </c>
      <c r="H6" s="156" t="s">
        <v>96</v>
      </c>
      <c r="I6" s="203">
        <v>0</v>
      </c>
      <c r="J6" s="204" t="s">
        <v>46</v>
      </c>
      <c r="K6" s="203">
        <v>0</v>
      </c>
      <c r="L6" s="155"/>
    </row>
    <row r="7" spans="1:12" s="160" customFormat="1" ht="11.25" x14ac:dyDescent="0.2">
      <c r="A7" s="51" t="s">
        <v>212</v>
      </c>
      <c r="B7" s="155">
        <v>0</v>
      </c>
      <c r="C7" s="151" t="s">
        <v>46</v>
      </c>
      <c r="D7" s="155">
        <v>0</v>
      </c>
      <c r="E7" s="155">
        <v>0</v>
      </c>
      <c r="F7" s="151" t="s">
        <v>46</v>
      </c>
      <c r="G7" s="155">
        <v>0</v>
      </c>
      <c r="H7" s="156" t="s">
        <v>96</v>
      </c>
      <c r="I7" s="203">
        <v>0</v>
      </c>
      <c r="J7" s="204" t="s">
        <v>46</v>
      </c>
      <c r="K7" s="203">
        <v>0</v>
      </c>
      <c r="L7" s="159"/>
    </row>
    <row r="8" spans="1:12" s="157" customFormat="1" ht="11.25" x14ac:dyDescent="0.2">
      <c r="A8" s="51" t="s">
        <v>214</v>
      </c>
      <c r="B8" s="155">
        <v>1.859</v>
      </c>
      <c r="C8" s="151" t="s">
        <v>46</v>
      </c>
      <c r="D8" s="155">
        <v>1.1519999999999999</v>
      </c>
      <c r="E8" s="155">
        <v>559941.17200000002</v>
      </c>
      <c r="F8" s="151" t="s">
        <v>46</v>
      </c>
      <c r="G8" s="155">
        <v>331693.44799999997</v>
      </c>
      <c r="H8" s="111" t="s">
        <v>96</v>
      </c>
      <c r="I8" s="203">
        <v>0.04</v>
      </c>
      <c r="J8" s="204" t="s">
        <v>46</v>
      </c>
      <c r="K8" s="203">
        <v>2.9000000000000001E-2</v>
      </c>
      <c r="L8" s="155"/>
    </row>
    <row r="9" spans="1:12" s="160" customFormat="1" ht="11.25" x14ac:dyDescent="0.2">
      <c r="A9" s="215" t="s">
        <v>368</v>
      </c>
      <c r="B9" s="159">
        <v>1.17</v>
      </c>
      <c r="C9" s="211" t="s">
        <v>46</v>
      </c>
      <c r="D9" s="159">
        <v>0.41699999999999998</v>
      </c>
      <c r="E9" s="159">
        <v>862748.71</v>
      </c>
      <c r="F9" s="211" t="s">
        <v>46</v>
      </c>
      <c r="G9" s="159">
        <v>304226.33399999997</v>
      </c>
      <c r="H9" s="213" t="s">
        <v>96</v>
      </c>
      <c r="I9" s="217">
        <v>2.5000000000000001E-2</v>
      </c>
      <c r="J9" s="218" t="s">
        <v>46</v>
      </c>
      <c r="K9" s="217">
        <v>1.2999999999999999E-2</v>
      </c>
      <c r="L9" s="159"/>
    </row>
    <row r="10" spans="1:12" s="160" customFormat="1" ht="11.25" x14ac:dyDescent="0.2">
      <c r="A10" s="158" t="s">
        <v>369</v>
      </c>
      <c r="B10" s="159">
        <v>0.68899999999999995</v>
      </c>
      <c r="C10" s="211" t="s">
        <v>46</v>
      </c>
      <c r="D10" s="159">
        <v>1.0780000000000001</v>
      </c>
      <c r="E10" s="159">
        <v>45686.904999999999</v>
      </c>
      <c r="F10" s="211" t="s">
        <v>46</v>
      </c>
      <c r="G10" s="159">
        <v>41332.154999999999</v>
      </c>
      <c r="H10" s="213" t="s">
        <v>96</v>
      </c>
      <c r="I10" s="217">
        <v>1.4999999999999999E-2</v>
      </c>
      <c r="J10" s="218" t="s">
        <v>46</v>
      </c>
      <c r="K10" s="217">
        <v>2.4E-2</v>
      </c>
      <c r="L10" s="159"/>
    </row>
    <row r="11" spans="1:12" s="157" customFormat="1" ht="11.25" x14ac:dyDescent="0.2">
      <c r="A11" s="51" t="s">
        <v>215</v>
      </c>
      <c r="B11" s="155">
        <v>1692.4449999999999</v>
      </c>
      <c r="C11" s="151" t="s">
        <v>46</v>
      </c>
      <c r="D11" s="155">
        <v>263.351</v>
      </c>
      <c r="E11" s="155">
        <v>29527.892</v>
      </c>
      <c r="F11" s="151" t="s">
        <v>46</v>
      </c>
      <c r="G11" s="155">
        <v>4778.8180000000002</v>
      </c>
      <c r="H11" s="111" t="s">
        <v>96</v>
      </c>
      <c r="I11" s="203">
        <v>35.97</v>
      </c>
      <c r="J11" s="204" t="s">
        <v>46</v>
      </c>
      <c r="K11" s="203">
        <v>14.782999999999999</v>
      </c>
      <c r="L11" s="155"/>
    </row>
    <row r="12" spans="1:12" s="160" customFormat="1" ht="22.5" x14ac:dyDescent="0.2">
      <c r="A12" s="158" t="s">
        <v>364</v>
      </c>
      <c r="B12" s="159">
        <v>78.691999999999993</v>
      </c>
      <c r="C12" s="211" t="s">
        <v>46</v>
      </c>
      <c r="D12" s="159">
        <v>19.815000000000001</v>
      </c>
      <c r="E12" s="159">
        <v>10743.544</v>
      </c>
      <c r="F12" s="211" t="s">
        <v>46</v>
      </c>
      <c r="G12" s="159">
        <v>4036.2489999999998</v>
      </c>
      <c r="H12" s="213" t="s">
        <v>96</v>
      </c>
      <c r="I12" s="217">
        <v>1.6719999999999999</v>
      </c>
      <c r="J12" s="218" t="s">
        <v>46</v>
      </c>
      <c r="K12" s="217">
        <v>0.79100000000000004</v>
      </c>
      <c r="L12" s="159"/>
    </row>
    <row r="13" spans="1:12" s="160" customFormat="1" ht="11.25" x14ac:dyDescent="0.2">
      <c r="A13" s="158" t="s">
        <v>357</v>
      </c>
      <c r="B13" s="159">
        <v>18.216999999999999</v>
      </c>
      <c r="C13" s="211" t="s">
        <v>46</v>
      </c>
      <c r="D13" s="159">
        <v>14.081</v>
      </c>
      <c r="E13" s="159">
        <v>7662.9750000000004</v>
      </c>
      <c r="F13" s="211" t="s">
        <v>46</v>
      </c>
      <c r="G13" s="159">
        <v>7974.848</v>
      </c>
      <c r="H13" s="216" t="s">
        <v>96</v>
      </c>
      <c r="I13" s="217">
        <v>0.38700000000000001</v>
      </c>
      <c r="J13" s="218" t="s">
        <v>46</v>
      </c>
      <c r="K13" s="217">
        <v>0.33600000000000002</v>
      </c>
      <c r="L13" s="159"/>
    </row>
    <row r="14" spans="1:12" s="160" customFormat="1" ht="11.25" x14ac:dyDescent="0.2">
      <c r="A14" s="158" t="s">
        <v>358</v>
      </c>
      <c r="B14" s="159">
        <v>82.528000000000006</v>
      </c>
      <c r="C14" s="211" t="s">
        <v>46</v>
      </c>
      <c r="D14" s="159">
        <v>20.760999999999999</v>
      </c>
      <c r="E14" s="159">
        <v>58680.838000000003</v>
      </c>
      <c r="F14" s="211" t="s">
        <v>46</v>
      </c>
      <c r="G14" s="159">
        <v>17372.732</v>
      </c>
      <c r="H14" s="231" t="s">
        <v>96</v>
      </c>
      <c r="I14" s="230">
        <v>1.754</v>
      </c>
      <c r="J14" s="218" t="s">
        <v>46</v>
      </c>
      <c r="K14" s="230">
        <v>0.82799999999999996</v>
      </c>
      <c r="L14" s="159"/>
    </row>
    <row r="15" spans="1:12" s="160" customFormat="1" ht="11.25" x14ac:dyDescent="0.2">
      <c r="A15" s="158" t="s">
        <v>359</v>
      </c>
      <c r="B15" s="159">
        <v>8.3309999999999995</v>
      </c>
      <c r="C15" s="211" t="s">
        <v>46</v>
      </c>
      <c r="D15" s="159">
        <v>3.85</v>
      </c>
      <c r="E15" s="159">
        <v>6635.4650000000001</v>
      </c>
      <c r="F15" s="211" t="s">
        <v>46</v>
      </c>
      <c r="G15" s="159">
        <v>4652.6580000000004</v>
      </c>
      <c r="H15" s="233" t="s">
        <v>96</v>
      </c>
      <c r="I15" s="229">
        <v>0.17699999999999999</v>
      </c>
      <c r="J15" s="218" t="s">
        <v>46</v>
      </c>
      <c r="K15" s="229">
        <v>0.108</v>
      </c>
      <c r="L15" s="159"/>
    </row>
    <row r="16" spans="1:12" s="160" customFormat="1" ht="11.25" x14ac:dyDescent="0.2">
      <c r="A16" s="158" t="s">
        <v>360</v>
      </c>
      <c r="B16" s="159">
        <v>5.3879999999999999</v>
      </c>
      <c r="C16" s="211" t="s">
        <v>46</v>
      </c>
      <c r="D16" s="159">
        <v>4.4290000000000003</v>
      </c>
      <c r="E16" s="159">
        <v>6293486.6129999999</v>
      </c>
      <c r="F16" s="211" t="s">
        <v>46</v>
      </c>
      <c r="G16" s="159">
        <v>5158227.0829999996</v>
      </c>
      <c r="H16" s="228" t="s">
        <v>96</v>
      </c>
      <c r="I16" s="229">
        <v>0.115</v>
      </c>
      <c r="J16" s="218" t="s">
        <v>46</v>
      </c>
      <c r="K16" s="229">
        <v>0.105</v>
      </c>
      <c r="L16" s="159"/>
    </row>
    <row r="17" spans="1:12" s="160" customFormat="1" ht="22.5" x14ac:dyDescent="0.2">
      <c r="A17" s="158" t="s">
        <v>373</v>
      </c>
      <c r="B17" s="159">
        <v>78.457999999999998</v>
      </c>
      <c r="C17" s="211" t="s">
        <v>46</v>
      </c>
      <c r="D17" s="159">
        <v>17.387</v>
      </c>
      <c r="E17" s="159">
        <v>25834.595000000001</v>
      </c>
      <c r="F17" s="211" t="s">
        <v>46</v>
      </c>
      <c r="G17" s="159">
        <v>11342.463</v>
      </c>
      <c r="H17" s="228" t="s">
        <v>96</v>
      </c>
      <c r="I17" s="217">
        <v>1.667</v>
      </c>
      <c r="J17" s="218" t="s">
        <v>46</v>
      </c>
      <c r="K17" s="217">
        <v>0.76300000000000001</v>
      </c>
      <c r="L17" s="159"/>
    </row>
    <row r="18" spans="1:12" s="160" customFormat="1" ht="22.5" x14ac:dyDescent="0.2">
      <c r="A18" s="158" t="s">
        <v>365</v>
      </c>
      <c r="B18" s="159">
        <v>72.429000000000002</v>
      </c>
      <c r="C18" s="211" t="s">
        <v>46</v>
      </c>
      <c r="D18" s="159">
        <v>15.817</v>
      </c>
      <c r="E18" s="159">
        <v>18182.396000000001</v>
      </c>
      <c r="F18" s="211" t="s">
        <v>46</v>
      </c>
      <c r="G18" s="159">
        <v>10509.608</v>
      </c>
      <c r="H18" s="228" t="s">
        <v>96</v>
      </c>
      <c r="I18" s="230">
        <v>1.5389999999999999</v>
      </c>
      <c r="J18" s="218" t="s">
        <v>46</v>
      </c>
      <c r="K18" s="217">
        <v>0.70199999999999996</v>
      </c>
      <c r="L18" s="159"/>
    </row>
    <row r="19" spans="1:12" s="160" customFormat="1" ht="22.5" x14ac:dyDescent="0.2">
      <c r="A19" s="158" t="s">
        <v>375</v>
      </c>
      <c r="B19" s="159">
        <v>126.375</v>
      </c>
      <c r="C19" s="211" t="s">
        <v>46</v>
      </c>
      <c r="D19" s="159">
        <v>31.783999999999999</v>
      </c>
      <c r="E19" s="159">
        <v>34620.720999999998</v>
      </c>
      <c r="F19" s="211" t="s">
        <v>46</v>
      </c>
      <c r="G19" s="159">
        <v>22593.302</v>
      </c>
      <c r="H19" s="228" t="s">
        <v>96</v>
      </c>
      <c r="I19" s="230">
        <v>2.6859999999999999</v>
      </c>
      <c r="J19" s="218" t="s">
        <v>46</v>
      </c>
      <c r="K19" s="217">
        <v>1.2649999999999999</v>
      </c>
      <c r="L19" s="159"/>
    </row>
    <row r="20" spans="1:12" s="160" customFormat="1" ht="22.5" x14ac:dyDescent="0.2">
      <c r="A20" s="158" t="s">
        <v>366</v>
      </c>
      <c r="B20" s="299">
        <v>582.70100000000002</v>
      </c>
      <c r="C20" s="211" t="s">
        <v>46</v>
      </c>
      <c r="D20" s="299">
        <v>147.822</v>
      </c>
      <c r="E20" s="299">
        <v>915.846</v>
      </c>
      <c r="F20" s="211" t="s">
        <v>46</v>
      </c>
      <c r="G20" s="299">
        <v>281.61099999999999</v>
      </c>
      <c r="H20" s="228" t="s">
        <v>96</v>
      </c>
      <c r="I20" s="230">
        <v>12.384</v>
      </c>
      <c r="J20" s="218" t="s">
        <v>46</v>
      </c>
      <c r="K20" s="217">
        <v>5.6890000000000001</v>
      </c>
      <c r="L20" s="299"/>
    </row>
    <row r="21" spans="1:12" s="160" customFormat="1" ht="22.5" x14ac:dyDescent="0.2">
      <c r="A21" s="158" t="s">
        <v>374</v>
      </c>
      <c r="B21" s="300">
        <v>572.51099999999997</v>
      </c>
      <c r="C21" s="211" t="s">
        <v>46</v>
      </c>
      <c r="D21" s="300">
        <v>214.78200000000001</v>
      </c>
      <c r="E21" s="300">
        <v>2951.2359999999999</v>
      </c>
      <c r="F21" s="211" t="s">
        <v>46</v>
      </c>
      <c r="G21" s="300">
        <v>934.99699999999996</v>
      </c>
      <c r="H21" s="228" t="s">
        <v>96</v>
      </c>
      <c r="I21" s="230">
        <v>12.167999999999999</v>
      </c>
      <c r="J21" s="218" t="s">
        <v>46</v>
      </c>
      <c r="K21" s="217">
        <v>6.3170000000000002</v>
      </c>
      <c r="L21" s="300"/>
    </row>
    <row r="22" spans="1:12" s="160" customFormat="1" ht="11.25" x14ac:dyDescent="0.2">
      <c r="A22" s="158" t="s">
        <v>367</v>
      </c>
      <c r="B22" s="300">
        <v>66.816000000000003</v>
      </c>
      <c r="C22" s="211" t="s">
        <v>46</v>
      </c>
      <c r="D22" s="300">
        <v>23.114999999999998</v>
      </c>
      <c r="E22" s="300">
        <v>3615.0030000000002</v>
      </c>
      <c r="F22" s="211" t="s">
        <v>46</v>
      </c>
      <c r="G22" s="300">
        <v>1859.6579999999999</v>
      </c>
      <c r="H22" s="228" t="s">
        <v>96</v>
      </c>
      <c r="I22" s="230">
        <v>1.42</v>
      </c>
      <c r="J22" s="218" t="s">
        <v>46</v>
      </c>
      <c r="K22" s="229">
        <v>0.75</v>
      </c>
      <c r="L22" s="300"/>
    </row>
    <row r="23" spans="1:12" s="157" customFormat="1" ht="11.25" x14ac:dyDescent="0.2">
      <c r="A23" s="51" t="s">
        <v>216</v>
      </c>
      <c r="B23" s="163">
        <v>3010.8829999999998</v>
      </c>
      <c r="C23" s="151" t="s">
        <v>46</v>
      </c>
      <c r="D23" s="163">
        <v>1873.952</v>
      </c>
      <c r="E23" s="163">
        <v>2067.7379999999998</v>
      </c>
      <c r="F23" s="151" t="s">
        <v>46</v>
      </c>
      <c r="G23" s="163">
        <v>1553.4359999999999</v>
      </c>
      <c r="H23" s="20" t="s">
        <v>96</v>
      </c>
      <c r="I23" s="232">
        <v>63.991</v>
      </c>
      <c r="J23" s="204" t="s">
        <v>46</v>
      </c>
      <c r="K23" s="206">
        <v>14.798</v>
      </c>
      <c r="L23" s="163"/>
    </row>
    <row r="24" spans="1:12" s="160" customFormat="1" ht="11.25" x14ac:dyDescent="0.2">
      <c r="A24" s="158" t="s">
        <v>361</v>
      </c>
      <c r="B24" s="299">
        <v>257.93900000000002</v>
      </c>
      <c r="C24" s="211" t="s">
        <v>46</v>
      </c>
      <c r="D24" s="299">
        <v>78.521000000000001</v>
      </c>
      <c r="E24" s="299">
        <v>7586.77</v>
      </c>
      <c r="F24" s="211" t="s">
        <v>46</v>
      </c>
      <c r="G24" s="299">
        <v>1674.6759999999999</v>
      </c>
      <c r="H24" s="228" t="s">
        <v>96</v>
      </c>
      <c r="I24" s="230">
        <v>5.4820000000000002</v>
      </c>
      <c r="J24" s="218" t="s">
        <v>46</v>
      </c>
      <c r="K24" s="229">
        <v>2.7090000000000001</v>
      </c>
      <c r="L24" s="299"/>
    </row>
    <row r="25" spans="1:12" s="160" customFormat="1" ht="22.5" x14ac:dyDescent="0.2">
      <c r="A25" s="158" t="s">
        <v>363</v>
      </c>
      <c r="B25" s="300">
        <v>375.32900000000001</v>
      </c>
      <c r="C25" s="211" t="s">
        <v>46</v>
      </c>
      <c r="D25" s="300">
        <v>142.89500000000001</v>
      </c>
      <c r="E25" s="300">
        <v>1007.648</v>
      </c>
      <c r="F25" s="211" t="s">
        <v>46</v>
      </c>
      <c r="G25" s="300">
        <v>438.40899999999999</v>
      </c>
      <c r="H25" s="228" t="s">
        <v>96</v>
      </c>
      <c r="I25" s="230">
        <v>7.9770000000000003</v>
      </c>
      <c r="J25" s="218" t="s">
        <v>46</v>
      </c>
      <c r="K25" s="217">
        <v>4.2480000000000002</v>
      </c>
      <c r="L25" s="300"/>
    </row>
    <row r="26" spans="1:12" s="160" customFormat="1" ht="22.5" x14ac:dyDescent="0.2">
      <c r="A26" s="158" t="s">
        <v>370</v>
      </c>
      <c r="B26" s="300">
        <v>1500.403</v>
      </c>
      <c r="C26" s="211" t="s">
        <v>46</v>
      </c>
      <c r="D26" s="300">
        <v>1856.2550000000001</v>
      </c>
      <c r="E26" s="300">
        <v>38.624000000000002</v>
      </c>
      <c r="F26" s="211" t="s">
        <v>46</v>
      </c>
      <c r="G26" s="300">
        <v>48.938000000000002</v>
      </c>
      <c r="H26" s="228" t="s">
        <v>96</v>
      </c>
      <c r="I26" s="230">
        <v>31.888000000000002</v>
      </c>
      <c r="J26" s="218" t="s">
        <v>46</v>
      </c>
      <c r="K26" s="217">
        <v>26.992999999999999</v>
      </c>
      <c r="L26" s="300"/>
    </row>
    <row r="27" spans="1:12" s="160" customFormat="1" ht="11.25" x14ac:dyDescent="0.2">
      <c r="A27" s="158" t="s">
        <v>362</v>
      </c>
      <c r="B27" s="300">
        <v>276.41500000000002</v>
      </c>
      <c r="C27" s="211" t="s">
        <v>46</v>
      </c>
      <c r="D27" s="300">
        <v>63.473999999999997</v>
      </c>
      <c r="E27" s="300">
        <v>12059.92</v>
      </c>
      <c r="F27" s="211" t="s">
        <v>46</v>
      </c>
      <c r="G27" s="300">
        <v>9460.7929999999997</v>
      </c>
      <c r="H27" s="228" t="s">
        <v>96</v>
      </c>
      <c r="I27" s="230">
        <v>5.875</v>
      </c>
      <c r="J27" s="218" t="s">
        <v>46</v>
      </c>
      <c r="K27" s="229">
        <v>2.68</v>
      </c>
      <c r="L27" s="300"/>
    </row>
    <row r="28" spans="1:12" s="160" customFormat="1" ht="22.5" x14ac:dyDescent="0.2">
      <c r="A28" s="158" t="s">
        <v>372</v>
      </c>
      <c r="B28" s="300">
        <v>343.34300000000002</v>
      </c>
      <c r="C28" s="211" t="s">
        <v>46</v>
      </c>
      <c r="D28" s="300">
        <v>164.13300000000001</v>
      </c>
      <c r="E28" s="300">
        <v>293.928</v>
      </c>
      <c r="F28" s="211" t="s">
        <v>46</v>
      </c>
      <c r="G28" s="300">
        <v>201.94399999999999</v>
      </c>
      <c r="H28" s="228" t="s">
        <v>96</v>
      </c>
      <c r="I28" s="230">
        <v>7.2969999999999997</v>
      </c>
      <c r="J28" s="218" t="s">
        <v>46</v>
      </c>
      <c r="K28" s="217">
        <v>4.3609999999999998</v>
      </c>
      <c r="L28" s="300"/>
    </row>
    <row r="29" spans="1:12" s="160" customFormat="1" ht="22.5" x14ac:dyDescent="0.2">
      <c r="A29" s="158" t="s">
        <v>371</v>
      </c>
      <c r="B29" s="300">
        <v>257.45299999999997</v>
      </c>
      <c r="C29" s="211" t="s">
        <v>46</v>
      </c>
      <c r="D29" s="300">
        <v>94.856999999999999</v>
      </c>
      <c r="E29" s="300">
        <v>1546.588</v>
      </c>
      <c r="F29" s="211" t="s">
        <v>46</v>
      </c>
      <c r="G29" s="300">
        <v>577.46299999999997</v>
      </c>
      <c r="H29" s="228" t="s">
        <v>96</v>
      </c>
      <c r="I29" s="230">
        <v>5.4720000000000004</v>
      </c>
      <c r="J29" s="218" t="s">
        <v>46</v>
      </c>
      <c r="K29" s="217">
        <v>2.9079999999999999</v>
      </c>
      <c r="L29" s="300"/>
    </row>
    <row r="30" spans="1:12" s="168" customFormat="1" ht="15" customHeight="1" thickBot="1" x14ac:dyDescent="0.25">
      <c r="A30" s="164" t="s">
        <v>1</v>
      </c>
      <c r="B30" s="165">
        <v>4705.1869999999999</v>
      </c>
      <c r="C30" s="166" t="s">
        <v>46</v>
      </c>
      <c r="D30" s="165">
        <v>1891.2</v>
      </c>
      <c r="E30" s="165">
        <v>12165.477999999999</v>
      </c>
      <c r="F30" s="166" t="s">
        <v>46</v>
      </c>
      <c r="G30" s="165">
        <v>4956.2539999999999</v>
      </c>
      <c r="H30" s="153" t="s">
        <v>96</v>
      </c>
      <c r="I30" s="165">
        <v>100</v>
      </c>
      <c r="J30" s="166" t="s">
        <v>46</v>
      </c>
      <c r="K30" s="153">
        <v>0</v>
      </c>
      <c r="L30" s="167"/>
    </row>
    <row r="31" spans="1:12" s="138" customFormat="1" ht="4.5" customHeight="1" x14ac:dyDescent="0.2">
      <c r="A31" s="169"/>
      <c r="B31" s="169"/>
      <c r="C31" s="169"/>
      <c r="D31" s="169"/>
      <c r="E31" s="169"/>
      <c r="F31" s="169"/>
      <c r="G31" s="169"/>
      <c r="H31" s="20"/>
      <c r="J31" s="20"/>
      <c r="K31" s="20"/>
      <c r="L31" s="169"/>
    </row>
    <row r="32" spans="1:12" s="138" customFormat="1" ht="11.25" x14ac:dyDescent="0.2">
      <c r="H32" s="20"/>
      <c r="J32" s="20"/>
      <c r="K32" s="20"/>
    </row>
    <row r="33" spans="2:11" s="138" customFormat="1" ht="11.25" x14ac:dyDescent="0.2">
      <c r="H33" s="20"/>
      <c r="J33" s="20"/>
      <c r="K33" s="20"/>
    </row>
    <row r="34" spans="2:11" s="138" customFormat="1" ht="11.25" x14ac:dyDescent="0.2">
      <c r="H34" s="20"/>
      <c r="J34" s="20"/>
      <c r="K34" s="20"/>
    </row>
    <row r="35" spans="2:11" x14ac:dyDescent="0.2">
      <c r="B35" s="304"/>
      <c r="C35" s="304"/>
      <c r="D35" s="304"/>
      <c r="E35" s="304"/>
      <c r="F35" s="304"/>
      <c r="G35" s="304"/>
      <c r="H35" s="304"/>
      <c r="I35" s="304"/>
      <c r="J35" s="304"/>
      <c r="K35" s="304"/>
    </row>
    <row r="36" spans="2:11" x14ac:dyDescent="0.2">
      <c r="B36" s="304"/>
      <c r="C36" s="304"/>
      <c r="D36" s="304"/>
      <c r="E36" s="304"/>
      <c r="F36" s="304"/>
      <c r="G36" s="304"/>
      <c r="H36" s="304"/>
      <c r="I36" s="304"/>
      <c r="J36" s="304"/>
      <c r="K36" s="304"/>
    </row>
    <row r="37" spans="2:11" x14ac:dyDescent="0.2">
      <c r="B37" s="304"/>
      <c r="C37" s="304"/>
      <c r="D37" s="304"/>
      <c r="E37" s="304"/>
      <c r="F37" s="304"/>
      <c r="G37" s="304"/>
      <c r="H37" s="304"/>
      <c r="I37" s="304"/>
      <c r="J37" s="304"/>
      <c r="K37" s="304"/>
    </row>
    <row r="38" spans="2:11" x14ac:dyDescent="0.2">
      <c r="B38" s="304"/>
      <c r="C38" s="304"/>
      <c r="D38" s="304"/>
      <c r="E38" s="304"/>
      <c r="F38" s="304"/>
      <c r="G38" s="304"/>
      <c r="H38" s="304"/>
      <c r="I38" s="304"/>
      <c r="J38" s="304"/>
      <c r="K38" s="304"/>
    </row>
  </sheetData>
  <mergeCells count="5">
    <mergeCell ref="C4:D4"/>
    <mergeCell ref="F4:G4"/>
    <mergeCell ref="J4:K4"/>
    <mergeCell ref="C5:D5"/>
    <mergeCell ref="F5:G5"/>
  </mergeCells>
  <hyperlinks>
    <hyperlink ref="L1" location="'Tabellförteckning_List of table'!G1" display="Till innehållsförteckning"/>
  </hyperlinks>
  <pageMargins left="0.70866141732283472" right="0.51" top="0.43" bottom="0.42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N24"/>
  <sheetViews>
    <sheetView zoomScaleNormal="100" workbookViewId="0">
      <selection activeCell="C52" sqref="C52"/>
    </sheetView>
  </sheetViews>
  <sheetFormatPr defaultRowHeight="12.75" x14ac:dyDescent="0.2"/>
  <cols>
    <col min="1" max="1" width="26" style="1" customWidth="1"/>
    <col min="2" max="2" width="10.5703125" style="1" bestFit="1" customWidth="1"/>
    <col min="3" max="3" width="2.28515625" style="1" customWidth="1"/>
    <col min="4" max="4" width="7.85546875" style="1" customWidth="1"/>
    <col min="5" max="5" width="11.42578125" style="1" customWidth="1"/>
    <col min="6" max="6" width="2.28515625" style="1" customWidth="1"/>
    <col min="7" max="7" width="7.85546875" style="1" customWidth="1"/>
    <col min="8" max="8" width="1.28515625" style="7" customWidth="1"/>
    <col min="9" max="9" width="6.85546875" style="131" customWidth="1"/>
    <col min="10" max="10" width="2.28515625" style="7" customWidth="1"/>
    <col min="11" max="11" width="7.140625" style="7" bestFit="1" customWidth="1"/>
    <col min="12" max="12" width="8" style="7" bestFit="1" customWidth="1"/>
    <col min="13" max="13" width="2.28515625" style="7" customWidth="1"/>
    <col min="14" max="14" width="7.140625" style="7" bestFit="1" customWidth="1"/>
    <col min="15" max="16384" width="9.140625" style="1"/>
  </cols>
  <sheetData>
    <row r="1" spans="1:14" s="144" customFormat="1" x14ac:dyDescent="0.2">
      <c r="A1" s="21" t="s">
        <v>385</v>
      </c>
      <c r="H1" s="131"/>
      <c r="I1" s="131"/>
      <c r="J1" s="131"/>
      <c r="K1" s="131"/>
      <c r="L1" s="286" t="s">
        <v>377</v>
      </c>
      <c r="M1" s="131"/>
      <c r="N1" s="131"/>
    </row>
    <row r="2" spans="1:14" s="144" customFormat="1" x14ac:dyDescent="0.2">
      <c r="A2" s="143" t="s">
        <v>265</v>
      </c>
      <c r="H2" s="131"/>
      <c r="I2" s="131"/>
      <c r="J2" s="131"/>
      <c r="K2" s="131"/>
      <c r="L2" s="131"/>
      <c r="M2" s="131"/>
      <c r="N2" s="131"/>
    </row>
    <row r="3" spans="1:14" ht="13.5" thickBot="1" x14ac:dyDescent="0.25"/>
    <row r="4" spans="1:14" s="138" customFormat="1" ht="22.5" x14ac:dyDescent="0.2">
      <c r="A4" s="97" t="s">
        <v>50</v>
      </c>
      <c r="B4" s="147" t="s">
        <v>92</v>
      </c>
      <c r="C4" s="317" t="s">
        <v>188</v>
      </c>
      <c r="D4" s="318"/>
      <c r="E4" s="147" t="s">
        <v>93</v>
      </c>
      <c r="F4" s="317" t="s">
        <v>188</v>
      </c>
      <c r="G4" s="318"/>
      <c r="H4" s="148"/>
      <c r="I4" s="147" t="s">
        <v>190</v>
      </c>
      <c r="J4" s="317" t="s">
        <v>188</v>
      </c>
      <c r="K4" s="318"/>
      <c r="L4" s="147" t="s">
        <v>191</v>
      </c>
      <c r="M4" s="317" t="s">
        <v>188</v>
      </c>
      <c r="N4" s="318"/>
    </row>
    <row r="5" spans="1:14" s="138" customFormat="1" ht="23.25" thickBot="1" x14ac:dyDescent="0.25">
      <c r="A5" s="140" t="s">
        <v>169</v>
      </c>
      <c r="B5" s="137" t="s">
        <v>94</v>
      </c>
      <c r="C5" s="320" t="s">
        <v>187</v>
      </c>
      <c r="D5" s="320"/>
      <c r="E5" s="137" t="s">
        <v>95</v>
      </c>
      <c r="F5" s="320" t="s">
        <v>187</v>
      </c>
      <c r="G5" s="320"/>
      <c r="H5" s="137"/>
      <c r="I5" s="137" t="s">
        <v>192</v>
      </c>
      <c r="J5" s="137"/>
      <c r="K5" s="137" t="s">
        <v>187</v>
      </c>
      <c r="L5" s="137" t="s">
        <v>193</v>
      </c>
      <c r="M5" s="137"/>
      <c r="N5" s="137" t="s">
        <v>187</v>
      </c>
    </row>
    <row r="6" spans="1:14" s="161" customFormat="1" ht="17.25" customHeight="1" x14ac:dyDescent="0.2">
      <c r="A6" s="42" t="s">
        <v>53</v>
      </c>
      <c r="B6" s="111">
        <v>151770.041</v>
      </c>
      <c r="C6" s="151" t="s">
        <v>46</v>
      </c>
      <c r="D6" s="111">
        <v>7607.9859999999999</v>
      </c>
      <c r="E6" s="111">
        <v>1095395.581</v>
      </c>
      <c r="F6" s="151" t="s">
        <v>46</v>
      </c>
      <c r="G6" s="111">
        <v>113941.883</v>
      </c>
      <c r="H6" s="111" t="s">
        <v>96</v>
      </c>
      <c r="I6" s="219">
        <v>83.945999999999998</v>
      </c>
      <c r="J6" s="220" t="s">
        <v>46</v>
      </c>
      <c r="K6" s="219">
        <v>1.6759999999999999</v>
      </c>
      <c r="L6" s="219">
        <v>84.710999999999999</v>
      </c>
      <c r="M6" s="220" t="s">
        <v>46</v>
      </c>
      <c r="N6" s="219">
        <v>3.3929999999999998</v>
      </c>
    </row>
    <row r="7" spans="1:14" s="161" customFormat="1" ht="17.25" customHeight="1" x14ac:dyDescent="0.2">
      <c r="A7" s="42" t="s">
        <v>242</v>
      </c>
      <c r="B7" s="111">
        <v>13486.687</v>
      </c>
      <c r="C7" s="151" t="s">
        <v>46</v>
      </c>
      <c r="D7" s="111">
        <v>2395.58</v>
      </c>
      <c r="E7" s="111">
        <v>30563.366000000002</v>
      </c>
      <c r="F7" s="151" t="s">
        <v>46</v>
      </c>
      <c r="G7" s="111">
        <v>11059.343999999999</v>
      </c>
      <c r="H7" s="111" t="s">
        <v>96</v>
      </c>
      <c r="I7" s="219">
        <v>7.46</v>
      </c>
      <c r="J7" s="220" t="s">
        <v>46</v>
      </c>
      <c r="K7" s="219">
        <v>1.27</v>
      </c>
      <c r="L7" s="219">
        <v>2.3639999999999999</v>
      </c>
      <c r="M7" s="220" t="s">
        <v>46</v>
      </c>
      <c r="N7" s="219">
        <v>0.86599999999999999</v>
      </c>
    </row>
    <row r="8" spans="1:14" s="161" customFormat="1" ht="17.25" customHeight="1" x14ac:dyDescent="0.2">
      <c r="A8" s="42" t="s">
        <v>57</v>
      </c>
      <c r="B8" s="111">
        <v>6409.4790000000003</v>
      </c>
      <c r="C8" s="151" t="s">
        <v>46</v>
      </c>
      <c r="D8" s="111">
        <v>1238.652</v>
      </c>
      <c r="E8" s="111">
        <v>25472.999</v>
      </c>
      <c r="F8" s="151" t="s">
        <v>46</v>
      </c>
      <c r="G8" s="111">
        <v>1117.588</v>
      </c>
      <c r="H8" s="111" t="s">
        <v>96</v>
      </c>
      <c r="I8" s="219">
        <v>3.5449999999999999</v>
      </c>
      <c r="J8" s="220" t="s">
        <v>46</v>
      </c>
      <c r="K8" s="219">
        <v>0.68200000000000005</v>
      </c>
      <c r="L8" s="219">
        <v>1.97</v>
      </c>
      <c r="M8" s="220" t="s">
        <v>46</v>
      </c>
      <c r="N8" s="219">
        <v>0.221</v>
      </c>
    </row>
    <row r="9" spans="1:14" s="161" customFormat="1" ht="17.25" customHeight="1" x14ac:dyDescent="0.2">
      <c r="A9" s="42" t="s">
        <v>243</v>
      </c>
      <c r="B9" s="111">
        <v>43.222999999999999</v>
      </c>
      <c r="C9" s="151" t="s">
        <v>46</v>
      </c>
      <c r="D9" s="111">
        <v>33.192</v>
      </c>
      <c r="E9" s="111">
        <v>801.32500000000005</v>
      </c>
      <c r="F9" s="151" t="s">
        <v>46</v>
      </c>
      <c r="G9" s="111">
        <v>751.86</v>
      </c>
      <c r="H9" s="111" t="s">
        <v>96</v>
      </c>
      <c r="I9" s="219">
        <v>2.4E-2</v>
      </c>
      <c r="J9" s="220" t="s">
        <v>46</v>
      </c>
      <c r="K9" s="219">
        <v>1.9E-2</v>
      </c>
      <c r="L9" s="219">
        <v>6.2E-2</v>
      </c>
      <c r="M9" s="220" t="s">
        <v>46</v>
      </c>
      <c r="N9" s="219">
        <v>6.0999999999999999E-2</v>
      </c>
    </row>
    <row r="10" spans="1:14" s="161" customFormat="1" ht="17.25" customHeight="1" x14ac:dyDescent="0.2">
      <c r="A10" s="42" t="s">
        <v>245</v>
      </c>
      <c r="B10" s="111">
        <v>215.67599999999999</v>
      </c>
      <c r="C10" s="151" t="s">
        <v>46</v>
      </c>
      <c r="D10" s="111">
        <v>159.88</v>
      </c>
      <c r="E10" s="111">
        <v>1706.2449999999999</v>
      </c>
      <c r="F10" s="151" t="s">
        <v>46</v>
      </c>
      <c r="G10" s="111">
        <v>972.41099999999994</v>
      </c>
      <c r="H10" s="111" t="s">
        <v>96</v>
      </c>
      <c r="I10" s="219">
        <v>0.11899999999999999</v>
      </c>
      <c r="J10" s="220" t="s">
        <v>46</v>
      </c>
      <c r="K10" s="219">
        <v>8.8999999999999996E-2</v>
      </c>
      <c r="L10" s="219">
        <v>0.13200000000000001</v>
      </c>
      <c r="M10" s="220" t="s">
        <v>46</v>
      </c>
      <c r="N10" s="219">
        <v>7.6999999999999999E-2</v>
      </c>
    </row>
    <row r="11" spans="1:14" s="161" customFormat="1" ht="17.25" customHeight="1" x14ac:dyDescent="0.2">
      <c r="A11" s="42" t="s">
        <v>246</v>
      </c>
      <c r="B11" s="111">
        <v>211.739</v>
      </c>
      <c r="C11" s="151" t="s">
        <v>46</v>
      </c>
      <c r="D11" s="111">
        <v>192.27799999999999</v>
      </c>
      <c r="E11" s="111">
        <v>2755.5439999999999</v>
      </c>
      <c r="F11" s="151" t="s">
        <v>46</v>
      </c>
      <c r="G11" s="111">
        <v>1672.636</v>
      </c>
      <c r="H11" s="111" t="s">
        <v>96</v>
      </c>
      <c r="I11" s="219">
        <v>0.11700000000000001</v>
      </c>
      <c r="J11" s="220" t="s">
        <v>46</v>
      </c>
      <c r="K11" s="219">
        <v>0.106</v>
      </c>
      <c r="L11" s="219">
        <v>0.21299999999999999</v>
      </c>
      <c r="M11" s="220" t="s">
        <v>46</v>
      </c>
      <c r="N11" s="219">
        <v>0.13300000000000001</v>
      </c>
    </row>
    <row r="12" spans="1:14" s="161" customFormat="1" ht="17.25" customHeight="1" x14ac:dyDescent="0.2">
      <c r="A12" s="42" t="s">
        <v>247</v>
      </c>
      <c r="B12" s="111">
        <v>159.047</v>
      </c>
      <c r="C12" s="151" t="s">
        <v>46</v>
      </c>
      <c r="D12" s="111">
        <v>91.132000000000005</v>
      </c>
      <c r="E12" s="111">
        <v>3673.8090000000002</v>
      </c>
      <c r="F12" s="151" t="s">
        <v>46</v>
      </c>
      <c r="G12" s="111">
        <v>2502.1370000000002</v>
      </c>
      <c r="H12" s="111" t="s">
        <v>96</v>
      </c>
      <c r="I12" s="219">
        <v>8.7999999999999995E-2</v>
      </c>
      <c r="J12" s="220" t="s">
        <v>46</v>
      </c>
      <c r="K12" s="219">
        <v>5.0999999999999997E-2</v>
      </c>
      <c r="L12" s="219">
        <v>0.28399999999999997</v>
      </c>
      <c r="M12" s="220" t="s">
        <v>46</v>
      </c>
      <c r="N12" s="219">
        <v>0.19500000000000001</v>
      </c>
    </row>
    <row r="13" spans="1:14" s="161" customFormat="1" ht="17.25" customHeight="1" x14ac:dyDescent="0.2">
      <c r="A13" s="42" t="s">
        <v>248</v>
      </c>
      <c r="B13" s="111">
        <v>65.521000000000001</v>
      </c>
      <c r="C13" s="151" t="s">
        <v>46</v>
      </c>
      <c r="D13" s="111">
        <v>40.871000000000002</v>
      </c>
      <c r="E13" s="111">
        <v>847.60199999999998</v>
      </c>
      <c r="F13" s="151" t="s">
        <v>46</v>
      </c>
      <c r="G13" s="111">
        <v>626.35299999999995</v>
      </c>
      <c r="H13" s="111" t="s">
        <v>96</v>
      </c>
      <c r="I13" s="219">
        <v>3.5999999999999997E-2</v>
      </c>
      <c r="J13" s="220" t="s">
        <v>46</v>
      </c>
      <c r="K13" s="219">
        <v>2.3E-2</v>
      </c>
      <c r="L13" s="219">
        <v>6.6000000000000003E-2</v>
      </c>
      <c r="M13" s="220" t="s">
        <v>46</v>
      </c>
      <c r="N13" s="219">
        <v>0.05</v>
      </c>
    </row>
    <row r="14" spans="1:14" s="161" customFormat="1" ht="11.25" x14ac:dyDescent="0.2">
      <c r="A14" s="42" t="s">
        <v>249</v>
      </c>
      <c r="B14" s="111">
        <v>5.6340000000000003</v>
      </c>
      <c r="C14" s="151" t="s">
        <v>46</v>
      </c>
      <c r="D14" s="111">
        <v>4.758</v>
      </c>
      <c r="E14" s="111">
        <v>1816.3620000000001</v>
      </c>
      <c r="F14" s="151" t="s">
        <v>46</v>
      </c>
      <c r="G14" s="111">
        <v>1637.828</v>
      </c>
      <c r="H14" s="111" t="s">
        <v>96</v>
      </c>
      <c r="I14" s="219">
        <v>3.0000000000000001E-3</v>
      </c>
      <c r="J14" s="220" t="s">
        <v>46</v>
      </c>
      <c r="K14" s="219">
        <v>3.0000000000000001E-3</v>
      </c>
      <c r="L14" s="219">
        <v>0.14000000000000001</v>
      </c>
      <c r="M14" s="220" t="s">
        <v>46</v>
      </c>
      <c r="N14" s="219">
        <v>0.127</v>
      </c>
    </row>
    <row r="15" spans="1:14" s="161" customFormat="1" ht="17.25" customHeight="1" x14ac:dyDescent="0.2">
      <c r="A15" s="42" t="s">
        <v>244</v>
      </c>
      <c r="B15" s="111">
        <v>8097.4409999999998</v>
      </c>
      <c r="C15" s="151" t="s">
        <v>46</v>
      </c>
      <c r="D15" s="111">
        <v>1892.6880000000001</v>
      </c>
      <c r="E15" s="111">
        <v>126780.09699999999</v>
      </c>
      <c r="F15" s="151" t="s">
        <v>46</v>
      </c>
      <c r="G15" s="111">
        <v>44775.173000000003</v>
      </c>
      <c r="H15" s="111" t="s">
        <v>96</v>
      </c>
      <c r="I15" s="219">
        <v>4.4790000000000001</v>
      </c>
      <c r="J15" s="220" t="s">
        <v>46</v>
      </c>
      <c r="K15" s="219">
        <v>1.026</v>
      </c>
      <c r="L15" s="219">
        <v>9.8040000000000003</v>
      </c>
      <c r="M15" s="220" t="s">
        <v>46</v>
      </c>
      <c r="N15" s="219">
        <v>3.3250000000000002</v>
      </c>
    </row>
    <row r="16" spans="1:14" s="161" customFormat="1" ht="17.25" customHeight="1" x14ac:dyDescent="0.2">
      <c r="A16" s="42" t="s">
        <v>428</v>
      </c>
      <c r="B16" s="111">
        <v>6084.8990000000003</v>
      </c>
      <c r="C16" s="151" t="s">
        <v>46</v>
      </c>
      <c r="D16" s="111">
        <v>1819.5709999999999</v>
      </c>
      <c r="E16" s="111">
        <v>119912.91</v>
      </c>
      <c r="F16" s="151" t="s">
        <v>46</v>
      </c>
      <c r="G16" s="111">
        <v>44688.328999999998</v>
      </c>
      <c r="H16" s="111" t="s">
        <v>96</v>
      </c>
      <c r="I16" s="219">
        <v>3.3660000000000001</v>
      </c>
      <c r="J16" s="220" t="s">
        <v>46</v>
      </c>
      <c r="K16" s="219">
        <v>0.98799999999999999</v>
      </c>
      <c r="L16" s="219">
        <v>9.2729999999999997</v>
      </c>
      <c r="M16" s="220" t="s">
        <v>46</v>
      </c>
      <c r="N16" s="219">
        <v>3.3239999999999998</v>
      </c>
    </row>
    <row r="17" spans="1:14" s="161" customFormat="1" ht="17.25" customHeight="1" x14ac:dyDescent="0.2">
      <c r="A17" s="42" t="s">
        <v>19</v>
      </c>
      <c r="B17" s="111">
        <v>329.47699999999998</v>
      </c>
      <c r="C17" s="151" t="s">
        <v>46</v>
      </c>
      <c r="D17" s="111">
        <v>356.49400000000003</v>
      </c>
      <c r="E17" s="111">
        <v>3286.4029999999998</v>
      </c>
      <c r="F17" s="151" t="s">
        <v>46</v>
      </c>
      <c r="G17" s="111">
        <v>4885.6279999999997</v>
      </c>
      <c r="H17" s="111" t="s">
        <v>96</v>
      </c>
      <c r="I17" s="219">
        <v>0.182</v>
      </c>
      <c r="J17" s="220" t="s">
        <v>46</v>
      </c>
      <c r="K17" s="219">
        <v>0.19700000000000001</v>
      </c>
      <c r="L17" s="219">
        <v>0.254</v>
      </c>
      <c r="M17" s="220" t="s">
        <v>46</v>
      </c>
      <c r="N17" s="219">
        <v>0.378</v>
      </c>
    </row>
    <row r="18" spans="1:14" s="138" customFormat="1" ht="17.25" customHeight="1" thickBot="1" x14ac:dyDescent="0.25">
      <c r="A18" s="152" t="s">
        <v>1</v>
      </c>
      <c r="B18" s="153">
        <v>180793.96299999999</v>
      </c>
      <c r="C18" s="154" t="s">
        <v>46</v>
      </c>
      <c r="D18" s="153">
        <v>8251.6659999999993</v>
      </c>
      <c r="E18" s="153">
        <v>1293099.331</v>
      </c>
      <c r="F18" s="154" t="s">
        <v>46</v>
      </c>
      <c r="G18" s="153">
        <v>122558.798</v>
      </c>
      <c r="H18" s="153" t="s">
        <v>96</v>
      </c>
      <c r="I18" s="153">
        <v>100</v>
      </c>
      <c r="J18" s="154" t="s">
        <v>46</v>
      </c>
      <c r="K18" s="153">
        <v>0</v>
      </c>
      <c r="L18" s="153">
        <v>100</v>
      </c>
      <c r="M18" s="154" t="s">
        <v>46</v>
      </c>
      <c r="N18" s="153">
        <v>0</v>
      </c>
    </row>
    <row r="19" spans="1:14" s="138" customFormat="1" ht="24" customHeight="1" x14ac:dyDescent="0.2">
      <c r="A19" s="319" t="s">
        <v>427</v>
      </c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129"/>
      <c r="M19" s="129"/>
      <c r="N19" s="129"/>
    </row>
    <row r="20" spans="1:14" s="138" customFormat="1" ht="11.25" x14ac:dyDescent="0.2">
      <c r="H20" s="20"/>
      <c r="I20" s="20"/>
      <c r="J20" s="20"/>
      <c r="K20" s="20"/>
      <c r="L20" s="20"/>
      <c r="M20" s="20"/>
      <c r="N20" s="20"/>
    </row>
    <row r="21" spans="1:14" s="138" customFormat="1" ht="11.25" x14ac:dyDescent="0.2">
      <c r="H21" s="20"/>
      <c r="I21" s="20"/>
      <c r="J21" s="20"/>
      <c r="K21" s="20"/>
      <c r="L21" s="20"/>
      <c r="M21" s="20"/>
      <c r="N21" s="20"/>
    </row>
    <row r="22" spans="1:14" x14ac:dyDescent="0.2">
      <c r="B22" s="284"/>
      <c r="C22" s="284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</row>
    <row r="23" spans="1:14" x14ac:dyDescent="0.2">
      <c r="B23" s="284"/>
      <c r="C23" s="284"/>
      <c r="D23" s="284"/>
      <c r="E23" s="284"/>
      <c r="F23" s="284"/>
      <c r="G23" s="284"/>
      <c r="H23" s="284"/>
      <c r="I23" s="284"/>
      <c r="J23" s="284"/>
      <c r="K23" s="284"/>
      <c r="L23" s="284"/>
      <c r="M23" s="284"/>
      <c r="N23" s="284"/>
    </row>
    <row r="24" spans="1:14" x14ac:dyDescent="0.2">
      <c r="B24" s="284"/>
      <c r="C24" s="284"/>
      <c r="D24" s="284"/>
      <c r="E24" s="284"/>
      <c r="F24" s="284"/>
      <c r="G24" s="284"/>
      <c r="H24" s="284"/>
      <c r="I24" s="284"/>
      <c r="J24" s="284"/>
      <c r="K24" s="284"/>
      <c r="L24" s="284"/>
      <c r="M24" s="284"/>
      <c r="N24" s="284"/>
    </row>
  </sheetData>
  <mergeCells count="7">
    <mergeCell ref="A19:K19"/>
    <mergeCell ref="J4:K4"/>
    <mergeCell ref="M4:N4"/>
    <mergeCell ref="C4:D4"/>
    <mergeCell ref="F4:G4"/>
    <mergeCell ref="C5:D5"/>
    <mergeCell ref="F5:G5"/>
  </mergeCells>
  <hyperlinks>
    <hyperlink ref="L1" location="'Tabellförteckning_List of table'!G1" display="Till innehållsförteckning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N22"/>
  <sheetViews>
    <sheetView zoomScaleNormal="100" workbookViewId="0">
      <selection activeCell="A46" sqref="A46"/>
    </sheetView>
  </sheetViews>
  <sheetFormatPr defaultRowHeight="12.75" x14ac:dyDescent="0.2"/>
  <cols>
    <col min="1" max="1" width="25.7109375" style="1" customWidth="1"/>
    <col min="2" max="2" width="10.5703125" style="1" bestFit="1" customWidth="1"/>
    <col min="3" max="3" width="2.28515625" style="1" customWidth="1"/>
    <col min="4" max="4" width="7.85546875" style="1" customWidth="1"/>
    <col min="5" max="5" width="11.42578125" style="1" customWidth="1"/>
    <col min="6" max="6" width="2.28515625" style="1" customWidth="1"/>
    <col min="7" max="7" width="7.85546875" style="1" customWidth="1"/>
    <col min="8" max="8" width="1.28515625" style="7" customWidth="1"/>
    <col min="9" max="9" width="6.7109375" style="131" customWidth="1"/>
    <col min="10" max="10" width="2.28515625" style="7" customWidth="1"/>
    <col min="11" max="11" width="7.140625" style="7" bestFit="1" customWidth="1"/>
    <col min="12" max="12" width="8" style="7" bestFit="1" customWidth="1"/>
    <col min="13" max="13" width="2.28515625" style="7" customWidth="1"/>
    <col min="14" max="14" width="7.140625" style="7" bestFit="1" customWidth="1"/>
    <col min="15" max="16384" width="9.140625" style="1"/>
  </cols>
  <sheetData>
    <row r="1" spans="1:14" s="144" customFormat="1" x14ac:dyDescent="0.2">
      <c r="A1" s="21" t="s">
        <v>386</v>
      </c>
      <c r="H1" s="131"/>
      <c r="I1" s="131"/>
      <c r="J1" s="131"/>
      <c r="K1" s="131"/>
      <c r="L1" s="286" t="s">
        <v>377</v>
      </c>
      <c r="M1" s="131"/>
      <c r="N1" s="131"/>
    </row>
    <row r="2" spans="1:14" s="144" customFormat="1" x14ac:dyDescent="0.2">
      <c r="A2" s="143" t="s">
        <v>266</v>
      </c>
      <c r="H2" s="131"/>
      <c r="I2" s="131"/>
      <c r="J2" s="131"/>
      <c r="K2" s="131"/>
      <c r="L2" s="131"/>
      <c r="M2" s="131"/>
      <c r="N2" s="131"/>
    </row>
    <row r="3" spans="1:14" ht="13.5" thickBot="1" x14ac:dyDescent="0.25"/>
    <row r="4" spans="1:14" s="138" customFormat="1" ht="22.5" x14ac:dyDescent="0.2">
      <c r="A4" s="97" t="s">
        <v>50</v>
      </c>
      <c r="B4" s="147" t="s">
        <v>92</v>
      </c>
      <c r="C4" s="317" t="s">
        <v>188</v>
      </c>
      <c r="D4" s="318"/>
      <c r="E4" s="147" t="s">
        <v>93</v>
      </c>
      <c r="F4" s="317" t="s">
        <v>188</v>
      </c>
      <c r="G4" s="318"/>
      <c r="H4" s="148"/>
      <c r="I4" s="147" t="s">
        <v>190</v>
      </c>
      <c r="J4" s="317" t="s">
        <v>188</v>
      </c>
      <c r="K4" s="318"/>
      <c r="L4" s="147" t="s">
        <v>191</v>
      </c>
      <c r="M4" s="317" t="s">
        <v>188</v>
      </c>
      <c r="N4" s="318"/>
    </row>
    <row r="5" spans="1:14" s="138" customFormat="1" ht="23.25" thickBot="1" x14ac:dyDescent="0.25">
      <c r="A5" s="140" t="s">
        <v>169</v>
      </c>
      <c r="B5" s="137" t="s">
        <v>94</v>
      </c>
      <c r="C5" s="320" t="s">
        <v>187</v>
      </c>
      <c r="D5" s="320"/>
      <c r="E5" s="137" t="s">
        <v>95</v>
      </c>
      <c r="F5" s="320" t="s">
        <v>187</v>
      </c>
      <c r="G5" s="320"/>
      <c r="H5" s="137"/>
      <c r="I5" s="137" t="s">
        <v>192</v>
      </c>
      <c r="J5" s="137"/>
      <c r="K5" s="137" t="s">
        <v>187</v>
      </c>
      <c r="L5" s="137" t="s">
        <v>193</v>
      </c>
      <c r="M5" s="137"/>
      <c r="N5" s="137" t="s">
        <v>187</v>
      </c>
    </row>
    <row r="6" spans="1:14" s="161" customFormat="1" ht="17.25" customHeight="1" x14ac:dyDescent="0.2">
      <c r="A6" s="42" t="s">
        <v>53</v>
      </c>
      <c r="B6" s="111">
        <v>11512.362999999999</v>
      </c>
      <c r="C6" s="151" t="s">
        <v>46</v>
      </c>
      <c r="D6" s="111">
        <v>1633.614</v>
      </c>
      <c r="E6" s="111">
        <v>222049.258</v>
      </c>
      <c r="F6" s="151" t="s">
        <v>46</v>
      </c>
      <c r="G6" s="111">
        <v>26583.678</v>
      </c>
      <c r="H6" s="111" t="s">
        <v>96</v>
      </c>
      <c r="I6" s="219">
        <v>13.749000000000001</v>
      </c>
      <c r="J6" s="220" t="s">
        <v>46</v>
      </c>
      <c r="K6" s="219">
        <v>1.8169999999999999</v>
      </c>
      <c r="L6" s="219">
        <v>26.542999999999999</v>
      </c>
      <c r="M6" s="220" t="s">
        <v>46</v>
      </c>
      <c r="N6" s="219">
        <v>2.8820000000000001</v>
      </c>
    </row>
    <row r="7" spans="1:14" s="161" customFormat="1" ht="17.25" customHeight="1" x14ac:dyDescent="0.2">
      <c r="A7" s="42" t="s">
        <v>242</v>
      </c>
      <c r="B7" s="111">
        <v>1708.328</v>
      </c>
      <c r="C7" s="151" t="s">
        <v>46</v>
      </c>
      <c r="D7" s="111">
        <v>765.024</v>
      </c>
      <c r="E7" s="111">
        <v>14054.776</v>
      </c>
      <c r="F7" s="151" t="s">
        <v>46</v>
      </c>
      <c r="G7" s="111">
        <v>7085.9219999999996</v>
      </c>
      <c r="H7" s="111" t="s">
        <v>96</v>
      </c>
      <c r="I7" s="219">
        <v>2.04</v>
      </c>
      <c r="J7" s="220" t="s">
        <v>46</v>
      </c>
      <c r="K7" s="219">
        <v>0.88400000000000001</v>
      </c>
      <c r="L7" s="219">
        <v>1.68</v>
      </c>
      <c r="M7" s="220" t="s">
        <v>46</v>
      </c>
      <c r="N7" s="219">
        <v>0.84299999999999997</v>
      </c>
    </row>
    <row r="8" spans="1:14" s="161" customFormat="1" ht="17.25" customHeight="1" x14ac:dyDescent="0.2">
      <c r="A8" s="42" t="s">
        <v>57</v>
      </c>
      <c r="B8" s="111">
        <v>26248.076000000001</v>
      </c>
      <c r="C8" s="151" t="s">
        <v>46</v>
      </c>
      <c r="D8" s="111">
        <v>2797.5859999999998</v>
      </c>
      <c r="E8" s="111">
        <v>125751.61599999999</v>
      </c>
      <c r="F8" s="151" t="s">
        <v>46</v>
      </c>
      <c r="G8" s="111">
        <v>10056.058000000001</v>
      </c>
      <c r="H8" s="111" t="s">
        <v>96</v>
      </c>
      <c r="I8" s="219">
        <v>31.347999999999999</v>
      </c>
      <c r="J8" s="220" t="s">
        <v>46</v>
      </c>
      <c r="K8" s="219">
        <v>2.8740000000000001</v>
      </c>
      <c r="L8" s="219">
        <v>15.032</v>
      </c>
      <c r="M8" s="220" t="s">
        <v>46</v>
      </c>
      <c r="N8" s="219">
        <v>1.5960000000000001</v>
      </c>
    </row>
    <row r="9" spans="1:14" s="161" customFormat="1" ht="17.25" customHeight="1" x14ac:dyDescent="0.2">
      <c r="A9" s="42" t="s">
        <v>243</v>
      </c>
      <c r="B9" s="111">
        <v>13.827</v>
      </c>
      <c r="C9" s="151" t="s">
        <v>46</v>
      </c>
      <c r="D9" s="111">
        <v>7.3140000000000001</v>
      </c>
      <c r="E9" s="111">
        <v>6389.8360000000002</v>
      </c>
      <c r="F9" s="151" t="s">
        <v>46</v>
      </c>
      <c r="G9" s="111">
        <v>3149.28</v>
      </c>
      <c r="H9" s="111" t="s">
        <v>96</v>
      </c>
      <c r="I9" s="219">
        <v>1.7000000000000001E-2</v>
      </c>
      <c r="J9" s="220" t="s">
        <v>46</v>
      </c>
      <c r="K9" s="219">
        <v>8.9999999999999993E-3</v>
      </c>
      <c r="L9" s="219">
        <v>0.76400000000000001</v>
      </c>
      <c r="M9" s="220" t="s">
        <v>46</v>
      </c>
      <c r="N9" s="219">
        <v>0.379</v>
      </c>
    </row>
    <row r="10" spans="1:14" s="161" customFormat="1" ht="17.25" customHeight="1" x14ac:dyDescent="0.2">
      <c r="A10" s="42" t="s">
        <v>245</v>
      </c>
      <c r="B10" s="111">
        <v>3319.931</v>
      </c>
      <c r="C10" s="151" t="s">
        <v>46</v>
      </c>
      <c r="D10" s="111">
        <v>879.16800000000001</v>
      </c>
      <c r="E10" s="111">
        <v>58253.366000000002</v>
      </c>
      <c r="F10" s="151" t="s">
        <v>46</v>
      </c>
      <c r="G10" s="111">
        <v>24567.208999999999</v>
      </c>
      <c r="H10" s="111" t="s">
        <v>96</v>
      </c>
      <c r="I10" s="219">
        <v>3.9649999999999999</v>
      </c>
      <c r="J10" s="220" t="s">
        <v>46</v>
      </c>
      <c r="K10" s="219">
        <v>1.0389999999999999</v>
      </c>
      <c r="L10" s="219">
        <v>6.9630000000000001</v>
      </c>
      <c r="M10" s="220" t="s">
        <v>46</v>
      </c>
      <c r="N10" s="219">
        <v>2.786</v>
      </c>
    </row>
    <row r="11" spans="1:14" s="161" customFormat="1" ht="17.25" customHeight="1" x14ac:dyDescent="0.2">
      <c r="A11" s="42" t="s">
        <v>246</v>
      </c>
      <c r="B11" s="111">
        <v>6123.607</v>
      </c>
      <c r="C11" s="151" t="s">
        <v>46</v>
      </c>
      <c r="D11" s="111">
        <v>995.99300000000005</v>
      </c>
      <c r="E11" s="111">
        <v>185948.44099999999</v>
      </c>
      <c r="F11" s="151" t="s">
        <v>46</v>
      </c>
      <c r="G11" s="111">
        <v>29003.667000000001</v>
      </c>
      <c r="H11" s="111" t="s">
        <v>96</v>
      </c>
      <c r="I11" s="219">
        <v>7.3129999999999997</v>
      </c>
      <c r="J11" s="220" t="s">
        <v>46</v>
      </c>
      <c r="K11" s="219">
        <v>1.179</v>
      </c>
      <c r="L11" s="219">
        <v>22.228000000000002</v>
      </c>
      <c r="M11" s="220" t="s">
        <v>46</v>
      </c>
      <c r="N11" s="219">
        <v>2.976</v>
      </c>
    </row>
    <row r="12" spans="1:14" s="161" customFormat="1" ht="17.25" customHeight="1" x14ac:dyDescent="0.2">
      <c r="A12" s="42" t="s">
        <v>247</v>
      </c>
      <c r="B12" s="111">
        <v>499.5</v>
      </c>
      <c r="C12" s="151" t="s">
        <v>46</v>
      </c>
      <c r="D12" s="111">
        <v>199.47200000000001</v>
      </c>
      <c r="E12" s="111">
        <v>6310.5370000000003</v>
      </c>
      <c r="F12" s="151" t="s">
        <v>46</v>
      </c>
      <c r="G12" s="111">
        <v>2660.2330000000002</v>
      </c>
      <c r="H12" s="111" t="s">
        <v>96</v>
      </c>
      <c r="I12" s="219">
        <v>0.59699999999999998</v>
      </c>
      <c r="J12" s="220" t="s">
        <v>46</v>
      </c>
      <c r="K12" s="219">
        <v>0.23899999999999999</v>
      </c>
      <c r="L12" s="219">
        <v>0.754</v>
      </c>
      <c r="M12" s="220" t="s">
        <v>46</v>
      </c>
      <c r="N12" s="219">
        <v>0.32500000000000001</v>
      </c>
    </row>
    <row r="13" spans="1:14" s="161" customFormat="1" ht="17.25" customHeight="1" x14ac:dyDescent="0.2">
      <c r="A13" s="42" t="s">
        <v>248</v>
      </c>
      <c r="B13" s="111">
        <v>523.00699999999995</v>
      </c>
      <c r="C13" s="151" t="s">
        <v>46</v>
      </c>
      <c r="D13" s="111">
        <v>236.63499999999999</v>
      </c>
      <c r="E13" s="111">
        <v>7291.0839999999998</v>
      </c>
      <c r="F13" s="151" t="s">
        <v>46</v>
      </c>
      <c r="G13" s="111">
        <v>4220.8670000000002</v>
      </c>
      <c r="H13" s="111" t="s">
        <v>96</v>
      </c>
      <c r="I13" s="219">
        <v>0.625</v>
      </c>
      <c r="J13" s="220" t="s">
        <v>46</v>
      </c>
      <c r="K13" s="219">
        <v>0.28299999999999997</v>
      </c>
      <c r="L13" s="219">
        <v>0.872</v>
      </c>
      <c r="M13" s="220" t="s">
        <v>46</v>
      </c>
      <c r="N13" s="219">
        <v>0.503</v>
      </c>
    </row>
    <row r="14" spans="1:14" s="161" customFormat="1" ht="17.25" customHeight="1" x14ac:dyDescent="0.2">
      <c r="A14" s="42" t="s">
        <v>479</v>
      </c>
      <c r="B14" s="111">
        <v>23096.7865909879</v>
      </c>
      <c r="C14" s="151" t="s">
        <v>46</v>
      </c>
      <c r="D14" s="111">
        <v>116.092284329568</v>
      </c>
      <c r="E14" s="111">
        <v>16689.467502316202</v>
      </c>
      <c r="F14" s="151" t="s">
        <v>46</v>
      </c>
      <c r="G14" s="111">
        <v>1113.79650022993</v>
      </c>
      <c r="H14" s="111"/>
      <c r="I14" s="219">
        <v>27.584571406166599</v>
      </c>
      <c r="J14" s="220" t="s">
        <v>46</v>
      </c>
      <c r="K14" s="219">
        <v>1.7589141415888301</v>
      </c>
      <c r="L14" s="219">
        <v>1.9950029744731701</v>
      </c>
      <c r="M14" s="220" t="s">
        <v>46</v>
      </c>
      <c r="N14" s="219">
        <v>0.21860263110272199</v>
      </c>
    </row>
    <row r="15" spans="1:14" s="161" customFormat="1" ht="17.25" customHeight="1" x14ac:dyDescent="0.2">
      <c r="A15" s="42" t="s">
        <v>249</v>
      </c>
      <c r="B15" s="111">
        <v>51.442999999999998</v>
      </c>
      <c r="C15" s="151" t="s">
        <v>46</v>
      </c>
      <c r="D15" s="111">
        <v>16.251999999999999</v>
      </c>
      <c r="E15" s="111">
        <v>27944.037</v>
      </c>
      <c r="F15" s="151" t="s">
        <v>46</v>
      </c>
      <c r="G15" s="111">
        <v>6413.9470000000001</v>
      </c>
      <c r="H15" s="111" t="s">
        <v>96</v>
      </c>
      <c r="I15" s="219">
        <v>6.0999999999999999E-2</v>
      </c>
      <c r="J15" s="220" t="s">
        <v>46</v>
      </c>
      <c r="K15" s="219">
        <v>0.02</v>
      </c>
      <c r="L15" s="219">
        <v>3.34</v>
      </c>
      <c r="M15" s="220" t="s">
        <v>46</v>
      </c>
      <c r="N15" s="219">
        <v>0.77300000000000002</v>
      </c>
    </row>
    <row r="16" spans="1:14" s="161" customFormat="1" ht="17.25" customHeight="1" x14ac:dyDescent="0.2">
      <c r="A16" s="42" t="s">
        <v>244</v>
      </c>
      <c r="B16" s="111">
        <v>10541.4832969379</v>
      </c>
      <c r="C16" s="151" t="s">
        <v>46</v>
      </c>
      <c r="D16" s="111">
        <v>3704.0151226861899</v>
      </c>
      <c r="E16" s="111">
        <v>161975.095614858</v>
      </c>
      <c r="F16" s="151" t="s">
        <v>46</v>
      </c>
      <c r="G16" s="111">
        <v>31268.316829138999</v>
      </c>
      <c r="H16" s="111" t="s">
        <v>96</v>
      </c>
      <c r="I16" s="219">
        <v>12.5897296399126</v>
      </c>
      <c r="J16" s="220" t="s">
        <v>46</v>
      </c>
      <c r="K16" s="219">
        <v>3.90519863753148</v>
      </c>
      <c r="L16" s="219">
        <v>19.361959720846201</v>
      </c>
      <c r="M16" s="220" t="s">
        <v>46</v>
      </c>
      <c r="N16" s="219">
        <v>3.2583542775682499</v>
      </c>
    </row>
    <row r="17" spans="1:14" s="161" customFormat="1" ht="17.25" customHeight="1" x14ac:dyDescent="0.2">
      <c r="A17" s="42" t="s">
        <v>347</v>
      </c>
      <c r="B17" s="111">
        <v>3097.8969999999999</v>
      </c>
      <c r="C17" s="151" t="s">
        <v>46</v>
      </c>
      <c r="D17" s="111">
        <v>764.32</v>
      </c>
      <c r="E17" s="111">
        <v>83219.366999999998</v>
      </c>
      <c r="F17" s="151" t="s">
        <v>46</v>
      </c>
      <c r="G17" s="111">
        <v>25121.145</v>
      </c>
      <c r="H17" s="111" t="s">
        <v>96</v>
      </c>
      <c r="I17" s="219">
        <v>3.7</v>
      </c>
      <c r="J17" s="220" t="s">
        <v>46</v>
      </c>
      <c r="K17" s="219">
        <v>0.91200000000000003</v>
      </c>
      <c r="L17" s="219">
        <v>9.9480000000000004</v>
      </c>
      <c r="M17" s="220" t="s">
        <v>46</v>
      </c>
      <c r="N17" s="219">
        <v>2.806</v>
      </c>
    </row>
    <row r="18" spans="1:14" s="161" customFormat="1" ht="17.25" customHeight="1" x14ac:dyDescent="0.2">
      <c r="A18" s="42" t="s">
        <v>19</v>
      </c>
      <c r="B18" s="111">
        <v>92.463999999999999</v>
      </c>
      <c r="C18" s="151" t="s">
        <v>46</v>
      </c>
      <c r="D18" s="111">
        <v>132.11600000000001</v>
      </c>
      <c r="E18" s="111">
        <v>3906.0259999999998</v>
      </c>
      <c r="F18" s="151" t="s">
        <v>46</v>
      </c>
      <c r="G18" s="111">
        <v>3656.058</v>
      </c>
      <c r="H18" s="111" t="s">
        <v>96</v>
      </c>
      <c r="I18" s="219">
        <v>0.11</v>
      </c>
      <c r="J18" s="220" t="s">
        <v>46</v>
      </c>
      <c r="K18" s="219">
        <v>0.158</v>
      </c>
      <c r="L18" s="219">
        <v>0.46700000000000003</v>
      </c>
      <c r="M18" s="220" t="s">
        <v>46</v>
      </c>
      <c r="N18" s="219">
        <v>0.435</v>
      </c>
    </row>
    <row r="19" spans="1:14" s="138" customFormat="1" ht="17.25" customHeight="1" thickBot="1" x14ac:dyDescent="0.25">
      <c r="A19" s="152" t="s">
        <v>1</v>
      </c>
      <c r="B19" s="153">
        <v>83730.816000000006</v>
      </c>
      <c r="C19" s="154" t="s">
        <v>46</v>
      </c>
      <c r="D19" s="153">
        <v>5310.56</v>
      </c>
      <c r="E19" s="153">
        <v>836563.54</v>
      </c>
      <c r="F19" s="154" t="s">
        <v>46</v>
      </c>
      <c r="G19" s="153">
        <v>61117.258000000002</v>
      </c>
      <c r="H19" s="153" t="s">
        <v>96</v>
      </c>
      <c r="I19" s="153">
        <v>100</v>
      </c>
      <c r="J19" s="154" t="s">
        <v>46</v>
      </c>
      <c r="K19" s="153">
        <v>0</v>
      </c>
      <c r="L19" s="153">
        <v>100</v>
      </c>
      <c r="M19" s="154" t="s">
        <v>46</v>
      </c>
      <c r="N19" s="153">
        <v>0</v>
      </c>
    </row>
    <row r="20" spans="1:14" s="138" customFormat="1" ht="32.25" customHeight="1" x14ac:dyDescent="0.2">
      <c r="A20" s="319" t="s">
        <v>348</v>
      </c>
      <c r="B20" s="319"/>
      <c r="C20" s="319"/>
      <c r="D20" s="319"/>
      <c r="E20" s="319"/>
      <c r="F20" s="319"/>
      <c r="G20" s="319"/>
      <c r="H20" s="319"/>
      <c r="I20" s="319"/>
      <c r="J20" s="319"/>
      <c r="K20" s="319"/>
      <c r="L20" s="20"/>
      <c r="M20" s="20"/>
      <c r="N20" s="20"/>
    </row>
    <row r="21" spans="1:14" s="138" customFormat="1" ht="11.25" x14ac:dyDescent="0.2">
      <c r="H21" s="20"/>
      <c r="I21" s="20"/>
      <c r="J21" s="20"/>
      <c r="K21" s="20"/>
      <c r="L21" s="20"/>
      <c r="M21" s="20"/>
      <c r="N21" s="20"/>
    </row>
    <row r="22" spans="1:14" x14ac:dyDescent="0.2">
      <c r="B22" s="284"/>
      <c r="C22" s="284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</row>
  </sheetData>
  <mergeCells count="7">
    <mergeCell ref="A20:K20"/>
    <mergeCell ref="M4:N4"/>
    <mergeCell ref="C4:D4"/>
    <mergeCell ref="F4:G4"/>
    <mergeCell ref="C5:D5"/>
    <mergeCell ref="F5:G5"/>
    <mergeCell ref="J4:K4"/>
  </mergeCells>
  <hyperlinks>
    <hyperlink ref="L1" location="'Tabellförteckning_List of table'!G1" display="Till innehållsförteckning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N23"/>
  <sheetViews>
    <sheetView zoomScaleNormal="100" workbookViewId="0">
      <selection activeCell="G21" sqref="G21"/>
    </sheetView>
  </sheetViews>
  <sheetFormatPr defaultRowHeight="12.75" x14ac:dyDescent="0.2"/>
  <cols>
    <col min="1" max="1" width="27.28515625" style="1" customWidth="1"/>
    <col min="2" max="2" width="10.5703125" style="1" bestFit="1" customWidth="1"/>
    <col min="3" max="3" width="2.28515625" style="1" customWidth="1"/>
    <col min="4" max="4" width="7.85546875" style="1" customWidth="1"/>
    <col min="5" max="5" width="11.42578125" style="1" customWidth="1"/>
    <col min="6" max="6" width="2.28515625" style="1" customWidth="1"/>
    <col min="7" max="7" width="7.85546875" style="1" customWidth="1"/>
    <col min="8" max="8" width="1.28515625" style="7" customWidth="1"/>
    <col min="9" max="9" width="6.28515625" style="131" bestFit="1" customWidth="1"/>
    <col min="10" max="10" width="2.28515625" style="7" customWidth="1"/>
    <col min="11" max="11" width="7.140625" style="7" bestFit="1" customWidth="1"/>
    <col min="12" max="12" width="8" style="7" bestFit="1" customWidth="1"/>
    <col min="13" max="13" width="2.28515625" style="7" customWidth="1"/>
    <col min="14" max="14" width="7.140625" style="7" bestFit="1" customWidth="1"/>
    <col min="15" max="16384" width="9.140625" style="1"/>
  </cols>
  <sheetData>
    <row r="1" spans="1:14" s="144" customFormat="1" x14ac:dyDescent="0.2">
      <c r="A1" s="21" t="s">
        <v>261</v>
      </c>
      <c r="H1" s="131"/>
      <c r="I1" s="131"/>
      <c r="J1" s="131"/>
      <c r="K1" s="131"/>
      <c r="L1" s="286" t="s">
        <v>377</v>
      </c>
      <c r="M1" s="131"/>
      <c r="N1" s="131"/>
    </row>
    <row r="2" spans="1:14" s="144" customFormat="1" x14ac:dyDescent="0.2">
      <c r="A2" s="143" t="s">
        <v>262</v>
      </c>
      <c r="H2" s="131"/>
      <c r="I2" s="131"/>
      <c r="J2" s="131"/>
      <c r="K2" s="131"/>
      <c r="L2" s="131"/>
      <c r="M2" s="131"/>
      <c r="N2" s="131"/>
    </row>
    <row r="3" spans="1:14" ht="13.5" thickBot="1" x14ac:dyDescent="0.25"/>
    <row r="4" spans="1:14" s="138" customFormat="1" ht="22.5" x14ac:dyDescent="0.2">
      <c r="A4" s="97" t="s">
        <v>50</v>
      </c>
      <c r="B4" s="147" t="s">
        <v>92</v>
      </c>
      <c r="C4" s="317" t="s">
        <v>188</v>
      </c>
      <c r="D4" s="318"/>
      <c r="E4" s="147" t="s">
        <v>93</v>
      </c>
      <c r="F4" s="317" t="s">
        <v>188</v>
      </c>
      <c r="G4" s="318"/>
      <c r="H4" s="148"/>
      <c r="I4" s="147" t="s">
        <v>190</v>
      </c>
      <c r="J4" s="317" t="s">
        <v>188</v>
      </c>
      <c r="K4" s="318"/>
      <c r="L4" s="147" t="s">
        <v>191</v>
      </c>
      <c r="M4" s="317" t="s">
        <v>188</v>
      </c>
      <c r="N4" s="318"/>
    </row>
    <row r="5" spans="1:14" s="138" customFormat="1" ht="23.25" thickBot="1" x14ac:dyDescent="0.25">
      <c r="A5" s="140" t="s">
        <v>169</v>
      </c>
      <c r="B5" s="137" t="s">
        <v>94</v>
      </c>
      <c r="C5" s="320" t="s">
        <v>187</v>
      </c>
      <c r="D5" s="320"/>
      <c r="E5" s="137" t="s">
        <v>95</v>
      </c>
      <c r="F5" s="320" t="s">
        <v>187</v>
      </c>
      <c r="G5" s="320"/>
      <c r="H5" s="137"/>
      <c r="I5" s="137" t="s">
        <v>192</v>
      </c>
      <c r="J5" s="137"/>
      <c r="K5" s="137" t="s">
        <v>187</v>
      </c>
      <c r="L5" s="137" t="s">
        <v>193</v>
      </c>
      <c r="M5" s="137"/>
      <c r="N5" s="137" t="s">
        <v>187</v>
      </c>
    </row>
    <row r="6" spans="1:14" s="161" customFormat="1" ht="17.25" customHeight="1" x14ac:dyDescent="0.2">
      <c r="A6" s="42" t="s">
        <v>53</v>
      </c>
      <c r="B6" s="111">
        <v>5092.366</v>
      </c>
      <c r="C6" s="151" t="s">
        <v>46</v>
      </c>
      <c r="D6" s="111">
        <v>1065.902</v>
      </c>
      <c r="E6" s="111">
        <v>114305.26300000001</v>
      </c>
      <c r="F6" s="151" t="s">
        <v>46</v>
      </c>
      <c r="G6" s="111">
        <v>17272.687999999998</v>
      </c>
      <c r="H6" s="111" t="s">
        <v>96</v>
      </c>
      <c r="I6" s="219">
        <v>8.8960000000000008</v>
      </c>
      <c r="J6" s="220" t="s">
        <v>46</v>
      </c>
      <c r="K6" s="219">
        <v>1.8009999999999999</v>
      </c>
      <c r="L6" s="219">
        <v>21.085000000000001</v>
      </c>
      <c r="M6" s="220" t="s">
        <v>46</v>
      </c>
      <c r="N6" s="219">
        <v>3.2160000000000002</v>
      </c>
    </row>
    <row r="7" spans="1:14" s="161" customFormat="1" ht="17.25" customHeight="1" x14ac:dyDescent="0.2">
      <c r="A7" s="42" t="s">
        <v>242</v>
      </c>
      <c r="B7" s="111">
        <v>701.09100000000001</v>
      </c>
      <c r="C7" s="151" t="s">
        <v>46</v>
      </c>
      <c r="D7" s="111">
        <v>458.52199999999999</v>
      </c>
      <c r="E7" s="111">
        <v>6309.9120000000003</v>
      </c>
      <c r="F7" s="151" t="s">
        <v>46</v>
      </c>
      <c r="G7" s="111">
        <v>7748.9880000000003</v>
      </c>
      <c r="H7" s="111" t="s">
        <v>96</v>
      </c>
      <c r="I7" s="219">
        <v>1.2250000000000001</v>
      </c>
      <c r="J7" s="220" t="s">
        <v>46</v>
      </c>
      <c r="K7" s="219">
        <v>0.79200000000000004</v>
      </c>
      <c r="L7" s="219">
        <v>1.1639999999999999</v>
      </c>
      <c r="M7" s="220" t="s">
        <v>46</v>
      </c>
      <c r="N7" s="219">
        <v>1.411</v>
      </c>
    </row>
    <row r="8" spans="1:14" s="161" customFormat="1" ht="17.25" customHeight="1" x14ac:dyDescent="0.2">
      <c r="A8" s="42" t="s">
        <v>57</v>
      </c>
      <c r="B8" s="111">
        <v>39608.892999999996</v>
      </c>
      <c r="C8" s="151" t="s">
        <v>46</v>
      </c>
      <c r="D8" s="111">
        <v>3036.5740000000001</v>
      </c>
      <c r="E8" s="111">
        <v>140778.473</v>
      </c>
      <c r="F8" s="151" t="s">
        <v>46</v>
      </c>
      <c r="G8" s="111">
        <v>12463.617</v>
      </c>
      <c r="H8" s="111" t="s">
        <v>96</v>
      </c>
      <c r="I8" s="219">
        <v>69.197000000000003</v>
      </c>
      <c r="J8" s="220" t="s">
        <v>46</v>
      </c>
      <c r="K8" s="219">
        <v>4.2460000000000004</v>
      </c>
      <c r="L8" s="219">
        <v>25.969000000000001</v>
      </c>
      <c r="M8" s="220" t="s">
        <v>46</v>
      </c>
      <c r="N8" s="219">
        <v>3.23</v>
      </c>
    </row>
    <row r="9" spans="1:14" s="161" customFormat="1" ht="17.25" customHeight="1" x14ac:dyDescent="0.2">
      <c r="A9" s="42" t="s">
        <v>243</v>
      </c>
      <c r="B9" s="111">
        <v>11.705</v>
      </c>
      <c r="C9" s="151" t="s">
        <v>46</v>
      </c>
      <c r="D9" s="111">
        <v>10.573</v>
      </c>
      <c r="E9" s="111">
        <v>5021.2169999999996</v>
      </c>
      <c r="F9" s="151" t="s">
        <v>46</v>
      </c>
      <c r="G9" s="111">
        <v>3901.9650000000001</v>
      </c>
      <c r="H9" s="111" t="s">
        <v>96</v>
      </c>
      <c r="I9" s="219">
        <v>0.02</v>
      </c>
      <c r="J9" s="220" t="s">
        <v>46</v>
      </c>
      <c r="K9" s="219">
        <v>1.9E-2</v>
      </c>
      <c r="L9" s="219">
        <v>0.92600000000000005</v>
      </c>
      <c r="M9" s="220" t="s">
        <v>46</v>
      </c>
      <c r="N9" s="219">
        <v>0.72199999999999998</v>
      </c>
    </row>
    <row r="10" spans="1:14" s="161" customFormat="1" ht="17.25" customHeight="1" x14ac:dyDescent="0.2">
      <c r="A10" s="42" t="s">
        <v>245</v>
      </c>
      <c r="B10" s="111">
        <v>247.56800000000001</v>
      </c>
      <c r="C10" s="151" t="s">
        <v>46</v>
      </c>
      <c r="D10" s="111">
        <v>240.50299999999999</v>
      </c>
      <c r="E10" s="111">
        <v>4734.1490000000003</v>
      </c>
      <c r="F10" s="151" t="s">
        <v>46</v>
      </c>
      <c r="G10" s="111">
        <v>3279.1750000000002</v>
      </c>
      <c r="H10" s="111" t="s">
        <v>96</v>
      </c>
      <c r="I10" s="219">
        <v>0.433</v>
      </c>
      <c r="J10" s="220" t="s">
        <v>46</v>
      </c>
      <c r="K10" s="219">
        <v>0.41899999999999998</v>
      </c>
      <c r="L10" s="219">
        <v>0.873</v>
      </c>
      <c r="M10" s="220" t="s">
        <v>46</v>
      </c>
      <c r="N10" s="219">
        <v>0.60699999999999998</v>
      </c>
    </row>
    <row r="11" spans="1:14" s="161" customFormat="1" ht="17.25" customHeight="1" x14ac:dyDescent="0.2">
      <c r="A11" s="42" t="s">
        <v>246</v>
      </c>
      <c r="B11" s="111">
        <v>6315.08</v>
      </c>
      <c r="C11" s="151" t="s">
        <v>46</v>
      </c>
      <c r="D11" s="111">
        <v>2600.1239999999998</v>
      </c>
      <c r="E11" s="111">
        <v>136300.08499999999</v>
      </c>
      <c r="F11" s="151" t="s">
        <v>46</v>
      </c>
      <c r="G11" s="111">
        <v>32292.756000000001</v>
      </c>
      <c r="H11" s="111" t="s">
        <v>96</v>
      </c>
      <c r="I11" s="219">
        <v>11.032</v>
      </c>
      <c r="J11" s="220" t="s">
        <v>46</v>
      </c>
      <c r="K11" s="219">
        <v>4.0919999999999996</v>
      </c>
      <c r="L11" s="219">
        <v>25.143000000000001</v>
      </c>
      <c r="M11" s="220" t="s">
        <v>46</v>
      </c>
      <c r="N11" s="219">
        <v>4.96</v>
      </c>
    </row>
    <row r="12" spans="1:14" s="161" customFormat="1" ht="17.25" customHeight="1" x14ac:dyDescent="0.2">
      <c r="A12" s="42" t="s">
        <v>247</v>
      </c>
      <c r="B12" s="111">
        <v>31.001999999999999</v>
      </c>
      <c r="C12" s="151" t="s">
        <v>46</v>
      </c>
      <c r="D12" s="111">
        <v>29.991</v>
      </c>
      <c r="E12" s="111">
        <v>467.09399999999999</v>
      </c>
      <c r="F12" s="151" t="s">
        <v>46</v>
      </c>
      <c r="G12" s="111">
        <v>613.70500000000004</v>
      </c>
      <c r="H12" s="111" t="s">
        <v>96</v>
      </c>
      <c r="I12" s="219">
        <v>5.3999999999999999E-2</v>
      </c>
      <c r="J12" s="220" t="s">
        <v>46</v>
      </c>
      <c r="K12" s="219">
        <v>5.2999999999999999E-2</v>
      </c>
      <c r="L12" s="219">
        <v>8.5999999999999993E-2</v>
      </c>
      <c r="M12" s="220" t="s">
        <v>46</v>
      </c>
      <c r="N12" s="219">
        <v>0.113</v>
      </c>
    </row>
    <row r="13" spans="1:14" s="161" customFormat="1" ht="17.25" customHeight="1" x14ac:dyDescent="0.2">
      <c r="A13" s="42" t="s">
        <v>248</v>
      </c>
      <c r="B13" s="111">
        <v>211.57400000000001</v>
      </c>
      <c r="C13" s="151" t="s">
        <v>46</v>
      </c>
      <c r="D13" s="111">
        <v>111.27800000000001</v>
      </c>
      <c r="E13" s="111">
        <v>6168.5469999999996</v>
      </c>
      <c r="F13" s="151" t="s">
        <v>46</v>
      </c>
      <c r="G13" s="111">
        <v>6070.5259999999998</v>
      </c>
      <c r="H13" s="111" t="s">
        <v>96</v>
      </c>
      <c r="I13" s="219">
        <v>0.37</v>
      </c>
      <c r="J13" s="220" t="s">
        <v>46</v>
      </c>
      <c r="K13" s="219">
        <v>0.19600000000000001</v>
      </c>
      <c r="L13" s="219">
        <v>1.1379999999999999</v>
      </c>
      <c r="M13" s="220" t="s">
        <v>46</v>
      </c>
      <c r="N13" s="219">
        <v>1.1120000000000001</v>
      </c>
    </row>
    <row r="14" spans="1:14" s="161" customFormat="1" ht="11.25" x14ac:dyDescent="0.2">
      <c r="A14" s="42" t="s">
        <v>249</v>
      </c>
      <c r="B14" s="111">
        <v>29.917000000000002</v>
      </c>
      <c r="C14" s="151" t="s">
        <v>46</v>
      </c>
      <c r="D14" s="111">
        <v>24.785</v>
      </c>
      <c r="E14" s="111">
        <v>15150.641</v>
      </c>
      <c r="F14" s="151" t="s">
        <v>46</v>
      </c>
      <c r="G14" s="111">
        <v>5189.2929999999997</v>
      </c>
      <c r="H14" s="111" t="s">
        <v>96</v>
      </c>
      <c r="I14" s="219">
        <v>5.1999999999999998E-2</v>
      </c>
      <c r="J14" s="220" t="s">
        <v>46</v>
      </c>
      <c r="K14" s="219">
        <v>4.3999999999999997E-2</v>
      </c>
      <c r="L14" s="219">
        <v>2.7949999999999999</v>
      </c>
      <c r="M14" s="220" t="s">
        <v>46</v>
      </c>
      <c r="N14" s="219">
        <v>0.97899999999999998</v>
      </c>
    </row>
    <row r="15" spans="1:14" s="161" customFormat="1" ht="17.25" customHeight="1" x14ac:dyDescent="0.2">
      <c r="A15" s="42" t="s">
        <v>244</v>
      </c>
      <c r="B15" s="111">
        <v>4981.0789999999997</v>
      </c>
      <c r="C15" s="151" t="s">
        <v>46</v>
      </c>
      <c r="D15" s="111">
        <v>1397.4559999999999</v>
      </c>
      <c r="E15" s="111">
        <v>112531.141</v>
      </c>
      <c r="F15" s="151" t="s">
        <v>46</v>
      </c>
      <c r="G15" s="111">
        <v>40550.171000000002</v>
      </c>
      <c r="H15" s="111" t="s">
        <v>96</v>
      </c>
      <c r="I15" s="219">
        <v>8.702</v>
      </c>
      <c r="J15" s="220" t="s">
        <v>46</v>
      </c>
      <c r="K15" s="219">
        <v>2.3239999999999998</v>
      </c>
      <c r="L15" s="219">
        <v>20.757999999999999</v>
      </c>
      <c r="M15" s="220" t="s">
        <v>46</v>
      </c>
      <c r="N15" s="219">
        <v>6.0869999999999997</v>
      </c>
    </row>
    <row r="16" spans="1:14" s="161" customFormat="1" ht="17.25" customHeight="1" x14ac:dyDescent="0.2">
      <c r="A16" s="42" t="s">
        <v>428</v>
      </c>
      <c r="B16" s="111">
        <v>1263.0309999999999</v>
      </c>
      <c r="C16" s="151" t="s">
        <v>46</v>
      </c>
      <c r="D16" s="111">
        <v>433.72300000000001</v>
      </c>
      <c r="E16" s="111">
        <v>62734.52</v>
      </c>
      <c r="F16" s="151" t="s">
        <v>46</v>
      </c>
      <c r="G16" s="111">
        <v>35709.527999999998</v>
      </c>
      <c r="H16" s="111" t="s">
        <v>96</v>
      </c>
      <c r="I16" s="219">
        <v>2.2069999999999999</v>
      </c>
      <c r="J16" s="220" t="s">
        <v>46</v>
      </c>
      <c r="K16" s="219">
        <v>0.75</v>
      </c>
      <c r="L16" s="219">
        <v>11.571999999999999</v>
      </c>
      <c r="M16" s="220" t="s">
        <v>46</v>
      </c>
      <c r="N16" s="219">
        <v>5.9169999999999998</v>
      </c>
    </row>
    <row r="17" spans="1:14" s="161" customFormat="1" ht="17.25" customHeight="1" x14ac:dyDescent="0.2">
      <c r="A17" s="42" t="s">
        <v>19</v>
      </c>
      <c r="B17" s="111">
        <v>10.567</v>
      </c>
      <c r="C17" s="151" t="s">
        <v>46</v>
      </c>
      <c r="D17" s="111">
        <v>12.114000000000001</v>
      </c>
      <c r="E17" s="111">
        <v>339.14</v>
      </c>
      <c r="F17" s="151" t="s">
        <v>46</v>
      </c>
      <c r="G17" s="111">
        <v>235.322</v>
      </c>
      <c r="H17" s="111" t="s">
        <v>96</v>
      </c>
      <c r="I17" s="219">
        <v>1.7999999999999999E-2</v>
      </c>
      <c r="J17" s="220" t="s">
        <v>46</v>
      </c>
      <c r="K17" s="219">
        <v>2.1000000000000001E-2</v>
      </c>
      <c r="L17" s="219">
        <v>6.3E-2</v>
      </c>
      <c r="M17" s="220" t="s">
        <v>46</v>
      </c>
      <c r="N17" s="219">
        <v>4.3999999999999997E-2</v>
      </c>
    </row>
    <row r="18" spans="1:14" s="138" customFormat="1" ht="17.25" customHeight="1" thickBot="1" x14ac:dyDescent="0.25">
      <c r="A18" s="152" t="s">
        <v>1</v>
      </c>
      <c r="B18" s="153">
        <v>57240.843000000001</v>
      </c>
      <c r="C18" s="154" t="s">
        <v>46</v>
      </c>
      <c r="D18" s="153">
        <v>4438.0439999999999</v>
      </c>
      <c r="E18" s="153">
        <v>542105.66200000001</v>
      </c>
      <c r="F18" s="154" t="s">
        <v>46</v>
      </c>
      <c r="G18" s="153">
        <v>59623.669000000002</v>
      </c>
      <c r="H18" s="153" t="s">
        <v>96</v>
      </c>
      <c r="I18" s="153">
        <v>100</v>
      </c>
      <c r="J18" s="154" t="s">
        <v>46</v>
      </c>
      <c r="K18" s="153">
        <v>0</v>
      </c>
      <c r="L18" s="153">
        <v>100</v>
      </c>
      <c r="M18" s="154" t="s">
        <v>46</v>
      </c>
      <c r="N18" s="153">
        <v>0</v>
      </c>
    </row>
    <row r="19" spans="1:14" s="138" customFormat="1" ht="27.75" customHeight="1" x14ac:dyDescent="0.2">
      <c r="A19" s="319" t="s">
        <v>427</v>
      </c>
      <c r="B19" s="319"/>
      <c r="C19" s="319"/>
      <c r="D19" s="319"/>
      <c r="E19" s="319"/>
      <c r="F19" s="319"/>
      <c r="G19" s="319"/>
      <c r="H19" s="319"/>
      <c r="I19" s="319"/>
      <c r="J19" s="319"/>
      <c r="K19" s="319"/>
      <c r="L19" s="20"/>
      <c r="M19" s="20"/>
      <c r="N19" s="20"/>
    </row>
    <row r="20" spans="1:14" s="138" customFormat="1" ht="11.25" x14ac:dyDescent="0.2">
      <c r="H20" s="20"/>
      <c r="I20" s="20"/>
      <c r="J20" s="20"/>
      <c r="K20" s="20"/>
      <c r="L20" s="20"/>
      <c r="M20" s="20"/>
      <c r="N20" s="20"/>
    </row>
    <row r="21" spans="1:14" x14ac:dyDescent="0.2">
      <c r="B21" s="284"/>
      <c r="C21" s="284"/>
      <c r="D21" s="284"/>
      <c r="E21" s="284"/>
      <c r="F21" s="284"/>
      <c r="G21" s="284"/>
      <c r="H21" s="284"/>
      <c r="I21" s="284"/>
      <c r="J21" s="284"/>
      <c r="K21" s="284"/>
      <c r="L21" s="284"/>
      <c r="M21" s="284"/>
      <c r="N21" s="284"/>
    </row>
    <row r="22" spans="1:14" x14ac:dyDescent="0.2">
      <c r="B22" s="284"/>
      <c r="C22" s="284"/>
      <c r="D22" s="284"/>
      <c r="E22" s="284"/>
      <c r="F22" s="284"/>
      <c r="G22" s="284"/>
      <c r="H22" s="284"/>
      <c r="I22" s="284"/>
      <c r="J22" s="284"/>
      <c r="K22" s="284"/>
      <c r="L22" s="284"/>
      <c r="M22" s="284"/>
      <c r="N22" s="284"/>
    </row>
    <row r="23" spans="1:14" x14ac:dyDescent="0.2">
      <c r="B23" s="284"/>
      <c r="C23" s="284"/>
      <c r="D23" s="284"/>
      <c r="E23" s="284"/>
      <c r="F23" s="284"/>
      <c r="G23" s="284"/>
      <c r="H23" s="284"/>
      <c r="I23" s="284"/>
      <c r="J23" s="284"/>
      <c r="K23" s="284"/>
      <c r="L23" s="284"/>
      <c r="M23" s="284"/>
      <c r="N23" s="284"/>
    </row>
  </sheetData>
  <mergeCells count="7">
    <mergeCell ref="A19:K19"/>
    <mergeCell ref="M4:N4"/>
    <mergeCell ref="C4:D4"/>
    <mergeCell ref="F4:G4"/>
    <mergeCell ref="C5:D5"/>
    <mergeCell ref="F5:G5"/>
    <mergeCell ref="J4:K4"/>
  </mergeCells>
  <hyperlinks>
    <hyperlink ref="L1" location="'Tabellförteckning_List of table'!G1" display="Till innehållsförteckning"/>
  </hyperlink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4.9989318521683403E-2"/>
  </sheetPr>
  <dimension ref="A1:N38"/>
  <sheetViews>
    <sheetView zoomScaleNormal="100" workbookViewId="0">
      <selection activeCell="A52" sqref="A52"/>
    </sheetView>
  </sheetViews>
  <sheetFormatPr defaultRowHeight="12.75" x14ac:dyDescent="0.2"/>
  <cols>
    <col min="1" max="1" width="44.7109375" style="131" customWidth="1"/>
    <col min="2" max="2" width="10.5703125" style="7" bestFit="1" customWidth="1"/>
    <col min="3" max="3" width="2.28515625" style="7" customWidth="1"/>
    <col min="4" max="4" width="7.85546875" style="7" customWidth="1"/>
    <col min="5" max="5" width="11.42578125" style="7" customWidth="1"/>
    <col min="6" max="6" width="2.28515625" style="7" customWidth="1"/>
    <col min="7" max="7" width="7.85546875" style="7" customWidth="1"/>
    <col min="8" max="8" width="1.5703125" style="7" customWidth="1"/>
    <col min="9" max="9" width="6.28515625" style="131" customWidth="1"/>
    <col min="10" max="10" width="2.28515625" style="7" customWidth="1"/>
    <col min="11" max="11" width="7.28515625" style="7" bestFit="1" customWidth="1"/>
    <col min="12" max="12" width="8.140625" style="7" bestFit="1" customWidth="1"/>
    <col min="13" max="13" width="12.28515625" style="7" bestFit="1" customWidth="1"/>
    <col min="14" max="14" width="7.28515625" style="7" bestFit="1" customWidth="1"/>
    <col min="15" max="16384" width="9.140625" style="7"/>
  </cols>
  <sheetData>
    <row r="1" spans="1:14" s="131" customFormat="1" ht="12.75" customHeight="1" x14ac:dyDescent="0.2">
      <c r="A1" s="21" t="s">
        <v>477</v>
      </c>
      <c r="L1" s="286" t="s">
        <v>377</v>
      </c>
    </row>
    <row r="2" spans="1:14" s="131" customFormat="1" x14ac:dyDescent="0.2">
      <c r="A2" s="143" t="s">
        <v>376</v>
      </c>
    </row>
    <row r="3" spans="1:14" ht="13.5" thickBot="1" x14ac:dyDescent="0.25">
      <c r="A3" s="7"/>
    </row>
    <row r="4" spans="1:14" s="20" customFormat="1" ht="22.5" x14ac:dyDescent="0.2">
      <c r="A4" s="97" t="s">
        <v>217</v>
      </c>
      <c r="B4" s="147" t="s">
        <v>92</v>
      </c>
      <c r="C4" s="317" t="s">
        <v>188</v>
      </c>
      <c r="D4" s="318"/>
      <c r="E4" s="147" t="s">
        <v>93</v>
      </c>
      <c r="F4" s="317" t="s">
        <v>188</v>
      </c>
      <c r="G4" s="318"/>
      <c r="H4" s="148"/>
      <c r="I4" s="147" t="s">
        <v>190</v>
      </c>
      <c r="J4" s="317" t="s">
        <v>188</v>
      </c>
      <c r="K4" s="318"/>
      <c r="L4" s="147" t="s">
        <v>191</v>
      </c>
      <c r="M4" s="317" t="s">
        <v>188</v>
      </c>
      <c r="N4" s="318"/>
    </row>
    <row r="5" spans="1:14" s="20" customFormat="1" ht="23.25" thickBot="1" x14ac:dyDescent="0.25">
      <c r="A5" s="140" t="s">
        <v>218</v>
      </c>
      <c r="B5" s="137" t="s">
        <v>94</v>
      </c>
      <c r="C5" s="320" t="s">
        <v>187</v>
      </c>
      <c r="D5" s="320"/>
      <c r="E5" s="137" t="s">
        <v>95</v>
      </c>
      <c r="F5" s="320" t="s">
        <v>187</v>
      </c>
      <c r="G5" s="320"/>
      <c r="H5" s="137"/>
      <c r="I5" s="137" t="s">
        <v>192</v>
      </c>
      <c r="J5" s="137"/>
      <c r="K5" s="137" t="s">
        <v>187</v>
      </c>
      <c r="L5" s="137" t="s">
        <v>193</v>
      </c>
      <c r="M5" s="137"/>
      <c r="N5" s="137" t="s">
        <v>187</v>
      </c>
    </row>
    <row r="6" spans="1:14" s="161" customFormat="1" ht="11.25" x14ac:dyDescent="0.2">
      <c r="A6" s="51" t="s">
        <v>213</v>
      </c>
      <c r="B6" s="126">
        <v>9073.1980000000003</v>
      </c>
      <c r="C6" s="151" t="s">
        <v>46</v>
      </c>
      <c r="D6" s="156">
        <v>0</v>
      </c>
      <c r="E6" s="126">
        <v>24217.656999999999</v>
      </c>
      <c r="F6" s="151" t="s">
        <v>46</v>
      </c>
      <c r="G6" s="156">
        <v>0</v>
      </c>
      <c r="H6" s="156" t="s">
        <v>96</v>
      </c>
      <c r="I6" s="203">
        <v>3.43</v>
      </c>
      <c r="J6" s="204" t="s">
        <v>46</v>
      </c>
      <c r="K6" s="203">
        <v>0.13500000000000001</v>
      </c>
      <c r="L6" s="203">
        <v>1.137</v>
      </c>
      <c r="M6" s="204" t="s">
        <v>46</v>
      </c>
      <c r="N6" s="203">
        <v>8.5000000000000006E-2</v>
      </c>
    </row>
    <row r="7" spans="1:14" s="161" customFormat="1" ht="11.25" x14ac:dyDescent="0.2">
      <c r="A7" s="51" t="s">
        <v>212</v>
      </c>
      <c r="B7" s="126">
        <v>67896.452000000005</v>
      </c>
      <c r="C7" s="151" t="s">
        <v>46</v>
      </c>
      <c r="D7" s="156">
        <v>0</v>
      </c>
      <c r="E7" s="126">
        <v>26465.39</v>
      </c>
      <c r="F7" s="151" t="s">
        <v>46</v>
      </c>
      <c r="G7" s="156">
        <v>0</v>
      </c>
      <c r="H7" s="156" t="s">
        <v>96</v>
      </c>
      <c r="I7" s="203">
        <v>25.667000000000002</v>
      </c>
      <c r="J7" s="204" t="s">
        <v>46</v>
      </c>
      <c r="K7" s="203">
        <v>1.008</v>
      </c>
      <c r="L7" s="203">
        <v>1.2430000000000001</v>
      </c>
      <c r="M7" s="204" t="s">
        <v>46</v>
      </c>
      <c r="N7" s="203">
        <v>9.2999999999999999E-2</v>
      </c>
    </row>
    <row r="8" spans="1:14" s="161" customFormat="1" ht="11.25" x14ac:dyDescent="0.2">
      <c r="A8" s="51" t="s">
        <v>214</v>
      </c>
      <c r="B8" s="126">
        <v>45592.544000000002</v>
      </c>
      <c r="C8" s="151" t="s">
        <v>46</v>
      </c>
      <c r="D8" s="156">
        <v>5579.9030000000002</v>
      </c>
      <c r="E8" s="126">
        <v>29494.826000000001</v>
      </c>
      <c r="F8" s="151" t="s">
        <v>46</v>
      </c>
      <c r="G8" s="156">
        <v>5974.3630000000003</v>
      </c>
      <c r="H8" s="156" t="s">
        <v>96</v>
      </c>
      <c r="I8" s="203">
        <v>17.236000000000001</v>
      </c>
      <c r="J8" s="204" t="s">
        <v>46</v>
      </c>
      <c r="K8" s="203">
        <v>1.841</v>
      </c>
      <c r="L8" s="203">
        <v>1.385</v>
      </c>
      <c r="M8" s="204" t="s">
        <v>46</v>
      </c>
      <c r="N8" s="203">
        <v>0.29599999999999999</v>
      </c>
    </row>
    <row r="9" spans="1:14" s="214" customFormat="1" ht="11.25" x14ac:dyDescent="0.2">
      <c r="A9" s="215" t="s">
        <v>368</v>
      </c>
      <c r="B9" s="126">
        <v>28635.585999999999</v>
      </c>
      <c r="C9" s="151" t="s">
        <v>46</v>
      </c>
      <c r="D9" s="156">
        <v>1425.6220000000001</v>
      </c>
      <c r="E9" s="126">
        <v>26017.632000000001</v>
      </c>
      <c r="F9" s="151" t="s">
        <v>46</v>
      </c>
      <c r="G9" s="156">
        <v>5741.9359999999997</v>
      </c>
      <c r="H9" s="156" t="s">
        <v>96</v>
      </c>
      <c r="I9" s="203">
        <v>10.824999999999999</v>
      </c>
      <c r="J9" s="204" t="s">
        <v>46</v>
      </c>
      <c r="K9" s="203">
        <v>0.66</v>
      </c>
      <c r="L9" s="203">
        <v>1.222</v>
      </c>
      <c r="M9" s="204" t="s">
        <v>46</v>
      </c>
      <c r="N9" s="203">
        <v>0.28299999999999997</v>
      </c>
    </row>
    <row r="10" spans="1:14" s="214" customFormat="1" ht="11.25" x14ac:dyDescent="0.2">
      <c r="A10" s="158" t="s">
        <v>369</v>
      </c>
      <c r="B10" s="126">
        <v>16956.957999999999</v>
      </c>
      <c r="C10" s="151" t="s">
        <v>46</v>
      </c>
      <c r="D10" s="156">
        <v>5491.7380000000003</v>
      </c>
      <c r="E10" s="126">
        <v>3477.194</v>
      </c>
      <c r="F10" s="151" t="s">
        <v>46</v>
      </c>
      <c r="G10" s="156">
        <v>1678.3430000000001</v>
      </c>
      <c r="H10" s="156" t="s">
        <v>96</v>
      </c>
      <c r="I10" s="203">
        <v>6.41</v>
      </c>
      <c r="J10" s="204" t="s">
        <v>46</v>
      </c>
      <c r="K10" s="203">
        <v>1.9570000000000001</v>
      </c>
      <c r="L10" s="203">
        <v>0.16300000000000001</v>
      </c>
      <c r="M10" s="204" t="s">
        <v>46</v>
      </c>
      <c r="N10" s="203">
        <v>7.9000000000000001E-2</v>
      </c>
    </row>
    <row r="11" spans="1:14" s="161" customFormat="1" ht="11.25" x14ac:dyDescent="0.2">
      <c r="A11" s="51" t="s">
        <v>215</v>
      </c>
      <c r="B11" s="126">
        <v>111899.194</v>
      </c>
      <c r="C11" s="151" t="s">
        <v>46</v>
      </c>
      <c r="D11" s="156">
        <v>7824.9549999999999</v>
      </c>
      <c r="E11" s="126">
        <v>1282268.7080000001</v>
      </c>
      <c r="F11" s="151" t="s">
        <v>46</v>
      </c>
      <c r="G11" s="156">
        <v>80450.964000000007</v>
      </c>
      <c r="H11" s="156" t="s">
        <v>96</v>
      </c>
      <c r="I11" s="203">
        <v>42.302</v>
      </c>
      <c r="J11" s="204" t="s">
        <v>46</v>
      </c>
      <c r="K11" s="203">
        <v>2.0390000000000001</v>
      </c>
      <c r="L11" s="203">
        <v>60.21</v>
      </c>
      <c r="M11" s="204" t="s">
        <v>46</v>
      </c>
      <c r="N11" s="203">
        <v>3.8170000000000002</v>
      </c>
    </row>
    <row r="12" spans="1:14" s="214" customFormat="1" ht="22.5" x14ac:dyDescent="0.2">
      <c r="A12" s="158" t="s">
        <v>364</v>
      </c>
      <c r="B12" s="126">
        <v>10558.93</v>
      </c>
      <c r="C12" s="151" t="s">
        <v>46</v>
      </c>
      <c r="D12" s="156">
        <v>2087.857</v>
      </c>
      <c r="E12" s="126">
        <v>157570.79</v>
      </c>
      <c r="F12" s="151" t="s">
        <v>46</v>
      </c>
      <c r="G12" s="156">
        <v>25644.948</v>
      </c>
      <c r="H12" s="156" t="s">
        <v>96</v>
      </c>
      <c r="I12" s="203">
        <v>3.992</v>
      </c>
      <c r="J12" s="204" t="s">
        <v>46</v>
      </c>
      <c r="K12" s="203">
        <v>0.77400000000000002</v>
      </c>
      <c r="L12" s="203">
        <v>7.399</v>
      </c>
      <c r="M12" s="204" t="s">
        <v>46</v>
      </c>
      <c r="N12" s="203">
        <v>1.242</v>
      </c>
    </row>
    <row r="13" spans="1:14" s="214" customFormat="1" ht="11.25" x14ac:dyDescent="0.2">
      <c r="A13" s="158" t="s">
        <v>357</v>
      </c>
      <c r="B13" s="126">
        <v>141.05500000000001</v>
      </c>
      <c r="C13" s="151" t="s">
        <v>46</v>
      </c>
      <c r="D13" s="156">
        <v>213.04</v>
      </c>
      <c r="E13" s="126">
        <v>5983.1319999999996</v>
      </c>
      <c r="F13" s="151" t="s">
        <v>46</v>
      </c>
      <c r="G13" s="156">
        <v>4122.2809999999999</v>
      </c>
      <c r="H13" s="156" t="s">
        <v>96</v>
      </c>
      <c r="I13" s="203">
        <v>5.2999999999999999E-2</v>
      </c>
      <c r="J13" s="204" t="s">
        <v>46</v>
      </c>
      <c r="K13" s="203">
        <v>8.1000000000000003E-2</v>
      </c>
      <c r="L13" s="203">
        <v>0.28100000000000003</v>
      </c>
      <c r="M13" s="204" t="s">
        <v>46</v>
      </c>
      <c r="N13" s="203">
        <v>0.19400000000000001</v>
      </c>
    </row>
    <row r="14" spans="1:14" s="214" customFormat="1" ht="11.25" x14ac:dyDescent="0.2">
      <c r="A14" s="158" t="s">
        <v>358</v>
      </c>
      <c r="B14" s="126">
        <v>31675.199000000001</v>
      </c>
      <c r="C14" s="151" t="s">
        <v>46</v>
      </c>
      <c r="D14" s="156">
        <v>3555.5239999999999</v>
      </c>
      <c r="E14" s="126">
        <v>204625.45699999999</v>
      </c>
      <c r="F14" s="151" t="s">
        <v>46</v>
      </c>
      <c r="G14" s="156">
        <v>24860.866999999998</v>
      </c>
      <c r="H14" s="156" t="s">
        <v>96</v>
      </c>
      <c r="I14" s="203">
        <v>11.974</v>
      </c>
      <c r="J14" s="204" t="s">
        <v>46</v>
      </c>
      <c r="K14" s="203">
        <v>1.3</v>
      </c>
      <c r="L14" s="203">
        <v>9.6080000000000005</v>
      </c>
      <c r="M14" s="204" t="s">
        <v>46</v>
      </c>
      <c r="N14" s="203">
        <v>1.278</v>
      </c>
    </row>
    <row r="15" spans="1:14" s="214" customFormat="1" ht="11.25" x14ac:dyDescent="0.2">
      <c r="A15" s="158" t="s">
        <v>359</v>
      </c>
      <c r="B15" s="126">
        <v>209.94200000000001</v>
      </c>
      <c r="C15" s="151" t="s">
        <v>46</v>
      </c>
      <c r="D15" s="156">
        <v>94.403999999999996</v>
      </c>
      <c r="E15" s="126">
        <v>9292.5339999999997</v>
      </c>
      <c r="F15" s="151" t="s">
        <v>46</v>
      </c>
      <c r="G15" s="156">
        <v>4781.4369999999999</v>
      </c>
      <c r="H15" s="156" t="s">
        <v>96</v>
      </c>
      <c r="I15" s="203">
        <v>7.9000000000000001E-2</v>
      </c>
      <c r="J15" s="204" t="s">
        <v>46</v>
      </c>
      <c r="K15" s="203">
        <v>3.5999999999999997E-2</v>
      </c>
      <c r="L15" s="203">
        <v>0.436</v>
      </c>
      <c r="M15" s="204" t="s">
        <v>46</v>
      </c>
      <c r="N15" s="203">
        <v>0.23200000000000001</v>
      </c>
    </row>
    <row r="16" spans="1:14" s="214" customFormat="1" ht="11.25" x14ac:dyDescent="0.2">
      <c r="A16" s="158" t="s">
        <v>360</v>
      </c>
      <c r="B16" s="126">
        <v>24517.142</v>
      </c>
      <c r="C16" s="151" t="s">
        <v>46</v>
      </c>
      <c r="D16" s="156">
        <v>1350.7539999999999</v>
      </c>
      <c r="E16" s="126">
        <v>117429.447</v>
      </c>
      <c r="F16" s="151" t="s">
        <v>46</v>
      </c>
      <c r="G16" s="156">
        <v>4852.6350000000002</v>
      </c>
      <c r="H16" s="156" t="s">
        <v>96</v>
      </c>
      <c r="I16" s="203">
        <v>9.2680000000000007</v>
      </c>
      <c r="J16" s="204" t="s">
        <v>46</v>
      </c>
      <c r="K16" s="203">
        <v>0.58799999999999997</v>
      </c>
      <c r="L16" s="203">
        <v>5.5140000000000002</v>
      </c>
      <c r="M16" s="204" t="s">
        <v>46</v>
      </c>
      <c r="N16" s="203">
        <v>0.46600000000000003</v>
      </c>
    </row>
    <row r="17" spans="1:14" s="214" customFormat="1" ht="22.5" x14ac:dyDescent="0.2">
      <c r="A17" s="158" t="s">
        <v>373</v>
      </c>
      <c r="B17" s="126">
        <v>7500.7889999999998</v>
      </c>
      <c r="C17" s="151" t="s">
        <v>46</v>
      </c>
      <c r="D17" s="156">
        <v>3150.183</v>
      </c>
      <c r="E17" s="126">
        <v>96196.519</v>
      </c>
      <c r="F17" s="151" t="s">
        <v>46</v>
      </c>
      <c r="G17" s="156">
        <v>25033.694</v>
      </c>
      <c r="H17" s="156" t="s">
        <v>96</v>
      </c>
      <c r="I17" s="203">
        <v>2.8359999999999999</v>
      </c>
      <c r="J17" s="204" t="s">
        <v>46</v>
      </c>
      <c r="K17" s="203">
        <v>1.163</v>
      </c>
      <c r="L17" s="203">
        <v>4.5170000000000003</v>
      </c>
      <c r="M17" s="204" t="s">
        <v>46</v>
      </c>
      <c r="N17" s="203">
        <v>1.1759999999999999</v>
      </c>
    </row>
    <row r="18" spans="1:14" s="214" customFormat="1" ht="22.5" x14ac:dyDescent="0.2">
      <c r="A18" s="158" t="s">
        <v>365</v>
      </c>
      <c r="B18" s="126">
        <v>17659.594000000001</v>
      </c>
      <c r="C18" s="151" t="s">
        <v>46</v>
      </c>
      <c r="D18" s="156">
        <v>3687.2750000000001</v>
      </c>
      <c r="E18" s="126">
        <v>70276.326000000001</v>
      </c>
      <c r="F18" s="151" t="s">
        <v>46</v>
      </c>
      <c r="G18" s="156">
        <v>10324.805</v>
      </c>
      <c r="H18" s="156" t="s">
        <v>96</v>
      </c>
      <c r="I18" s="203">
        <v>6.6760000000000002</v>
      </c>
      <c r="J18" s="204" t="s">
        <v>46</v>
      </c>
      <c r="K18" s="203">
        <v>1.331</v>
      </c>
      <c r="L18" s="203">
        <v>3.3</v>
      </c>
      <c r="M18" s="204" t="s">
        <v>46</v>
      </c>
      <c r="N18" s="203">
        <v>0.52900000000000003</v>
      </c>
    </row>
    <row r="19" spans="1:14" s="214" customFormat="1" ht="22.5" x14ac:dyDescent="0.2">
      <c r="A19" s="158" t="s">
        <v>375</v>
      </c>
      <c r="B19" s="126">
        <v>14160.800999999999</v>
      </c>
      <c r="C19" s="151" t="s">
        <v>46</v>
      </c>
      <c r="D19" s="156">
        <v>4815.75</v>
      </c>
      <c r="E19" s="126">
        <v>214607.212</v>
      </c>
      <c r="F19" s="151" t="s">
        <v>46</v>
      </c>
      <c r="G19" s="156">
        <v>42160.44</v>
      </c>
      <c r="H19" s="156" t="s">
        <v>96</v>
      </c>
      <c r="I19" s="203">
        <v>5.3529999999999998</v>
      </c>
      <c r="J19" s="204" t="s">
        <v>46</v>
      </c>
      <c r="K19" s="203">
        <v>1.7430000000000001</v>
      </c>
      <c r="L19" s="203">
        <v>10.077</v>
      </c>
      <c r="M19" s="204" t="s">
        <v>46</v>
      </c>
      <c r="N19" s="203">
        <v>1.923</v>
      </c>
    </row>
    <row r="20" spans="1:14" s="214" customFormat="1" ht="22.5" x14ac:dyDescent="0.2">
      <c r="A20" s="158" t="s">
        <v>366</v>
      </c>
      <c r="B20" s="111">
        <v>1580.915</v>
      </c>
      <c r="C20" s="151" t="s">
        <v>46</v>
      </c>
      <c r="D20" s="111">
        <v>360.19099999999997</v>
      </c>
      <c r="E20" s="111">
        <v>196931.39199999999</v>
      </c>
      <c r="F20" s="151" t="s">
        <v>46</v>
      </c>
      <c r="G20" s="111">
        <v>35540.237999999998</v>
      </c>
      <c r="H20" s="111" t="s">
        <v>96</v>
      </c>
      <c r="I20" s="203">
        <v>0.59799999999999998</v>
      </c>
      <c r="J20" s="204" t="s">
        <v>46</v>
      </c>
      <c r="K20" s="203">
        <v>0.13800000000000001</v>
      </c>
      <c r="L20" s="203">
        <v>9.2469999999999999</v>
      </c>
      <c r="M20" s="204" t="s">
        <v>46</v>
      </c>
      <c r="N20" s="203">
        <v>1.7250000000000001</v>
      </c>
    </row>
    <row r="21" spans="1:14" s="214" customFormat="1" ht="22.5" x14ac:dyDescent="0.2">
      <c r="A21" s="158" t="s">
        <v>374</v>
      </c>
      <c r="B21" s="111">
        <v>3148.2020000000002</v>
      </c>
      <c r="C21" s="151" t="s">
        <v>46</v>
      </c>
      <c r="D21" s="111">
        <v>1037.117</v>
      </c>
      <c r="E21" s="111">
        <v>173916.05</v>
      </c>
      <c r="F21" s="151" t="s">
        <v>46</v>
      </c>
      <c r="G21" s="111">
        <v>46422.349000000002</v>
      </c>
      <c r="H21" s="111" t="s">
        <v>96</v>
      </c>
      <c r="I21" s="203">
        <v>1.19</v>
      </c>
      <c r="J21" s="204" t="s">
        <v>46</v>
      </c>
      <c r="K21" s="203">
        <v>0.39100000000000001</v>
      </c>
      <c r="L21" s="203">
        <v>8.1660000000000004</v>
      </c>
      <c r="M21" s="204" t="s">
        <v>46</v>
      </c>
      <c r="N21" s="203">
        <v>2.093</v>
      </c>
    </row>
    <row r="22" spans="1:14" s="214" customFormat="1" ht="11.25" x14ac:dyDescent="0.2">
      <c r="A22" s="158" t="s">
        <v>367</v>
      </c>
      <c r="B22" s="111">
        <v>746.62300000000005</v>
      </c>
      <c r="C22" s="151" t="s">
        <v>46</v>
      </c>
      <c r="D22" s="111">
        <v>277.59699999999998</v>
      </c>
      <c r="E22" s="111">
        <v>35439.847999999998</v>
      </c>
      <c r="F22" s="151" t="s">
        <v>46</v>
      </c>
      <c r="G22" s="111">
        <v>9023.2000000000007</v>
      </c>
      <c r="H22" s="111" t="s">
        <v>96</v>
      </c>
      <c r="I22" s="203">
        <v>0.28199999999999997</v>
      </c>
      <c r="J22" s="204" t="s">
        <v>46</v>
      </c>
      <c r="K22" s="203">
        <v>0.105</v>
      </c>
      <c r="L22" s="203">
        <v>1.6639999999999999</v>
      </c>
      <c r="M22" s="204" t="s">
        <v>46</v>
      </c>
      <c r="N22" s="203">
        <v>0.45100000000000001</v>
      </c>
    </row>
    <row r="23" spans="1:14" s="161" customFormat="1" ht="11.25" x14ac:dyDescent="0.2">
      <c r="A23" s="51" t="s">
        <v>216</v>
      </c>
      <c r="B23" s="111">
        <v>30063.391</v>
      </c>
      <c r="C23" s="151" t="s">
        <v>46</v>
      </c>
      <c r="D23" s="111">
        <v>4005.1170000000002</v>
      </c>
      <c r="E23" s="111">
        <v>767216.29</v>
      </c>
      <c r="F23" s="151" t="s">
        <v>46</v>
      </c>
      <c r="G23" s="111">
        <v>122205.178</v>
      </c>
      <c r="H23" s="111" t="s">
        <v>96</v>
      </c>
      <c r="I23" s="210">
        <v>11.365</v>
      </c>
      <c r="J23" s="204" t="s">
        <v>46</v>
      </c>
      <c r="K23" s="210">
        <v>1.4039999999999999</v>
      </c>
      <c r="L23" s="210">
        <v>36.024999999999999</v>
      </c>
      <c r="M23" s="204" t="s">
        <v>46</v>
      </c>
      <c r="N23" s="210">
        <v>3.956</v>
      </c>
    </row>
    <row r="24" spans="1:14" s="214" customFormat="1" ht="11.25" x14ac:dyDescent="0.2">
      <c r="A24" s="158" t="s">
        <v>361</v>
      </c>
      <c r="B24" s="111">
        <v>10534.409</v>
      </c>
      <c r="C24" s="151" t="s">
        <v>46</v>
      </c>
      <c r="D24" s="111">
        <v>3200.1089999999999</v>
      </c>
      <c r="E24" s="111">
        <v>263018.21000000002</v>
      </c>
      <c r="F24" s="151" t="s">
        <v>46</v>
      </c>
      <c r="G24" s="111">
        <v>65870.453999999998</v>
      </c>
      <c r="H24" s="39" t="s">
        <v>96</v>
      </c>
      <c r="I24" s="203">
        <v>3.9820000000000002</v>
      </c>
      <c r="J24" s="204" t="s">
        <v>46</v>
      </c>
      <c r="K24" s="203">
        <v>1.171</v>
      </c>
      <c r="L24" s="203">
        <v>12.35</v>
      </c>
      <c r="M24" s="204" t="s">
        <v>46</v>
      </c>
      <c r="N24" s="203">
        <v>2.8220000000000001</v>
      </c>
    </row>
    <row r="25" spans="1:14" s="214" customFormat="1" ht="22.5" x14ac:dyDescent="0.2">
      <c r="A25" s="158" t="s">
        <v>363</v>
      </c>
      <c r="B25" s="111">
        <v>977.50099999999998</v>
      </c>
      <c r="C25" s="151" t="s">
        <v>46</v>
      </c>
      <c r="D25" s="111">
        <v>344.464</v>
      </c>
      <c r="E25" s="111">
        <v>190104.76</v>
      </c>
      <c r="F25" s="151" t="s">
        <v>46</v>
      </c>
      <c r="G25" s="111">
        <v>86064.815000000002</v>
      </c>
      <c r="H25" s="39" t="s">
        <v>96</v>
      </c>
      <c r="I25" s="203">
        <v>0.37</v>
      </c>
      <c r="J25" s="204" t="s">
        <v>46</v>
      </c>
      <c r="K25" s="203">
        <v>0.13100000000000001</v>
      </c>
      <c r="L25" s="203">
        <v>8.9269999999999996</v>
      </c>
      <c r="M25" s="204" t="s">
        <v>46</v>
      </c>
      <c r="N25" s="203">
        <v>3.7370000000000001</v>
      </c>
    </row>
    <row r="26" spans="1:14" s="214" customFormat="1" ht="22.5" x14ac:dyDescent="0.2">
      <c r="A26" s="158" t="s">
        <v>370</v>
      </c>
      <c r="B26" s="111">
        <v>53.222999999999999</v>
      </c>
      <c r="C26" s="151" t="s">
        <v>46</v>
      </c>
      <c r="D26" s="111">
        <v>24.164000000000001</v>
      </c>
      <c r="E26" s="111">
        <v>21475.422999999999</v>
      </c>
      <c r="F26" s="151" t="s">
        <v>46</v>
      </c>
      <c r="G26" s="111">
        <v>12138.312</v>
      </c>
      <c r="H26" s="39" t="s">
        <v>96</v>
      </c>
      <c r="I26" s="203">
        <v>0.02</v>
      </c>
      <c r="J26" s="204" t="s">
        <v>46</v>
      </c>
      <c r="K26" s="203">
        <v>8.9999999999999993E-3</v>
      </c>
      <c r="L26" s="203">
        <v>1.008</v>
      </c>
      <c r="M26" s="204" t="s">
        <v>46</v>
      </c>
      <c r="N26" s="203">
        <v>0.56999999999999995</v>
      </c>
    </row>
    <row r="27" spans="1:14" s="214" customFormat="1" ht="11.25" x14ac:dyDescent="0.2">
      <c r="A27" s="158" t="s">
        <v>362</v>
      </c>
      <c r="B27" s="111">
        <v>14336.398999999999</v>
      </c>
      <c r="C27" s="151" t="s">
        <v>46</v>
      </c>
      <c r="D27" s="111">
        <v>1699.923</v>
      </c>
      <c r="E27" s="111">
        <v>132804.81899999999</v>
      </c>
      <c r="F27" s="151" t="s">
        <v>46</v>
      </c>
      <c r="G27" s="111">
        <v>17660.329000000002</v>
      </c>
      <c r="H27" s="39" t="s">
        <v>96</v>
      </c>
      <c r="I27" s="203">
        <v>5.42</v>
      </c>
      <c r="J27" s="204" t="s">
        <v>46</v>
      </c>
      <c r="K27" s="203">
        <v>0.64400000000000002</v>
      </c>
      <c r="L27" s="203">
        <v>6.2359999999999998</v>
      </c>
      <c r="M27" s="204" t="s">
        <v>46</v>
      </c>
      <c r="N27" s="203">
        <v>0.89600000000000002</v>
      </c>
    </row>
    <row r="28" spans="1:14" s="214" customFormat="1" ht="22.5" x14ac:dyDescent="0.2">
      <c r="A28" s="158" t="s">
        <v>372</v>
      </c>
      <c r="B28" s="111">
        <v>413.09699999999998</v>
      </c>
      <c r="C28" s="151" t="s">
        <v>46</v>
      </c>
      <c r="D28" s="111">
        <v>217.416</v>
      </c>
      <c r="E28" s="111">
        <v>90867.489000000001</v>
      </c>
      <c r="F28" s="151" t="s">
        <v>46</v>
      </c>
      <c r="G28" s="111">
        <v>46356.298999999999</v>
      </c>
      <c r="H28" s="39" t="s">
        <v>96</v>
      </c>
      <c r="I28" s="203">
        <v>0.156</v>
      </c>
      <c r="J28" s="204" t="s">
        <v>46</v>
      </c>
      <c r="K28" s="203">
        <v>8.2000000000000003E-2</v>
      </c>
      <c r="L28" s="203">
        <v>4.2670000000000003</v>
      </c>
      <c r="M28" s="204" t="s">
        <v>46</v>
      </c>
      <c r="N28" s="203">
        <v>2.113</v>
      </c>
    </row>
    <row r="29" spans="1:14" s="214" customFormat="1" ht="22.5" x14ac:dyDescent="0.2">
      <c r="A29" s="158" t="s">
        <v>371</v>
      </c>
      <c r="B29" s="111">
        <v>3748.761</v>
      </c>
      <c r="C29" s="151" t="s">
        <v>46</v>
      </c>
      <c r="D29" s="111">
        <v>1675.825</v>
      </c>
      <c r="E29" s="111">
        <v>68945.587</v>
      </c>
      <c r="F29" s="151" t="s">
        <v>46</v>
      </c>
      <c r="G29" s="111">
        <v>24844.105</v>
      </c>
      <c r="H29" s="39" t="s">
        <v>96</v>
      </c>
      <c r="I29" s="203">
        <v>1.417</v>
      </c>
      <c r="J29" s="204" t="s">
        <v>46</v>
      </c>
      <c r="K29" s="203">
        <v>0.627</v>
      </c>
      <c r="L29" s="203">
        <v>3.2370000000000001</v>
      </c>
      <c r="M29" s="204" t="s">
        <v>46</v>
      </c>
      <c r="N29" s="203">
        <v>1.153</v>
      </c>
    </row>
    <row r="30" spans="1:14" s="138" customFormat="1" ht="14.1" customHeight="1" thickBot="1" x14ac:dyDescent="0.25">
      <c r="A30" s="164" t="s">
        <v>1</v>
      </c>
      <c r="B30" s="209">
        <v>264524.77899999998</v>
      </c>
      <c r="C30" s="222" t="s">
        <v>46</v>
      </c>
      <c r="D30" s="209">
        <v>10371.511</v>
      </c>
      <c r="E30" s="209">
        <v>2129662.8709999998</v>
      </c>
      <c r="F30" s="222" t="s">
        <v>46</v>
      </c>
      <c r="G30" s="209">
        <v>145160.576</v>
      </c>
      <c r="H30" s="209" t="s">
        <v>96</v>
      </c>
      <c r="I30" s="209">
        <v>100</v>
      </c>
      <c r="J30" s="222" t="s">
        <v>46</v>
      </c>
      <c r="K30" s="209">
        <v>0</v>
      </c>
      <c r="L30" s="209">
        <v>100</v>
      </c>
      <c r="M30" s="222" t="s">
        <v>46</v>
      </c>
      <c r="N30" s="209">
        <v>0</v>
      </c>
    </row>
    <row r="31" spans="1:14" s="20" customFormat="1" ht="6.75" customHeight="1" x14ac:dyDescent="0.2">
      <c r="C31" s="129"/>
      <c r="D31" s="129"/>
      <c r="E31" s="129"/>
      <c r="F31" s="129"/>
      <c r="G31" s="129"/>
      <c r="H31" s="129"/>
    </row>
    <row r="32" spans="1:14" s="20" customFormat="1" ht="11.25" x14ac:dyDescent="0.2"/>
    <row r="33" spans="2:14" s="20" customFormat="1" ht="11.25" x14ac:dyDescent="0.2"/>
    <row r="34" spans="2:14" x14ac:dyDescent="0.2">
      <c r="B34" s="303"/>
      <c r="C34" s="303"/>
      <c r="D34" s="303"/>
      <c r="E34" s="303"/>
      <c r="F34" s="303"/>
      <c r="G34" s="303"/>
      <c r="H34" s="303"/>
      <c r="I34" s="303"/>
      <c r="J34" s="303"/>
      <c r="K34" s="303"/>
      <c r="L34" s="303"/>
      <c r="M34" s="303"/>
      <c r="N34" s="303"/>
    </row>
    <row r="35" spans="2:14" x14ac:dyDescent="0.2">
      <c r="B35" s="303"/>
      <c r="C35" s="303"/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</row>
    <row r="36" spans="2:14" x14ac:dyDescent="0.2">
      <c r="B36" s="303"/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</row>
    <row r="37" spans="2:14" x14ac:dyDescent="0.2"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</row>
    <row r="38" spans="2:14" x14ac:dyDescent="0.2">
      <c r="B38" s="303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03"/>
    </row>
  </sheetData>
  <mergeCells count="6">
    <mergeCell ref="M4:N4"/>
    <mergeCell ref="C4:D4"/>
    <mergeCell ref="C5:D5"/>
    <mergeCell ref="F4:G4"/>
    <mergeCell ref="F5:G5"/>
    <mergeCell ref="J4:K4"/>
  </mergeCells>
  <hyperlinks>
    <hyperlink ref="L1" location="'Tabellförteckning_List of table'!G1" display="Till innehållsförteckning"/>
  </hyperlinks>
  <pageMargins left="0.70866141732283472" right="0.70866141732283472" top="0.49" bottom="0.39" header="0.31496062992125984" footer="0.31496062992125984"/>
  <pageSetup paperSize="9" scale="95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B17958D887868449E05588653592336" ma:contentTypeVersion="29" ma:contentTypeDescription="Skapa ett nytt dokument." ma:contentTypeScope="" ma:versionID="39503e1b84b7a9427a4b35649ce07859">
  <xsd:schema xmlns:xsd="http://www.w3.org/2001/XMLSchema" xmlns:p="http://schemas.microsoft.com/office/2006/metadata/properties" xmlns:ns2="e20e9a12-134d-4c18-96b1-e8de632d2a05" xmlns:ns3="3a871e63-8b15-4b36-98e5-e082fe448004" targetNamespace="http://schemas.microsoft.com/office/2006/metadata/properties" ma:root="true" ma:fieldsID="07ce1e632136cae6e34fca9a90716456" ns2:_="" ns3:_="">
    <xsd:import namespace="e20e9a12-134d-4c18-96b1-e8de632d2a05"/>
    <xsd:import namespace="3a871e63-8b15-4b36-98e5-e082fe448004"/>
    <xsd:element name="properties">
      <xsd:complexType>
        <xsd:sequence>
          <xsd:element name="documentManagement">
            <xsd:complexType>
              <xsd:all>
                <xsd:element ref="ns2:Year" minOccurs="0"/>
                <xsd:element ref="ns2:PublishDate"/>
                <xsd:element ref="ns2:ISSN" minOccurs="0"/>
                <xsd:element ref="ns2:AuthorName" minOccurs="0"/>
                <xsd:element ref="ns2:AuthorTelephone" minOccurs="0"/>
                <xsd:element ref="ns2:AuthorEmail" minOccurs="0"/>
                <xsd:element ref="ns2:Producer" minOccurs="0"/>
                <xsd:element ref="ns3:RelatedDocuments" minOccurs="0"/>
                <xsd:element ref="ns2:OfficialStatistics" minOccurs="0"/>
                <xsd:element ref="ns2:Tags" minOccurs="0"/>
                <xsd:element ref="ns2:DocumentType" minOccurs="0"/>
                <xsd:element ref="ns2:StatisticsArea" minOccurs="0"/>
                <xsd:element ref="ns2:TrafficArea" minOccurs="0"/>
                <xsd:element ref="ns2:TitleSV" minOccurs="0"/>
                <xsd:element ref="ns2:TitleEN" minOccurs="0"/>
                <xsd:element ref="ns3:ShowOnWeb" minOccurs="0"/>
                <xsd:element ref="ns3:DescriptionSV" minOccurs="0"/>
                <xsd:element ref="ns3:DescriptionEN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e20e9a12-134d-4c18-96b1-e8de632d2a05" elementFormDefault="qualified">
    <xsd:import namespace="http://schemas.microsoft.com/office/2006/documentManagement/types"/>
    <xsd:element name="Year" ma:index="2" nillable="true" ma:displayName="År" ma:decimals="0" ma:default="" ma:internalName="Year" ma:percentage="FALSE">
      <xsd:simpleType>
        <xsd:restriction base="dms:Number">
          <xsd:minInclusive value="0"/>
        </xsd:restriction>
      </xsd:simpleType>
    </xsd:element>
    <xsd:element name="PublishDate" ma:index="3" ma:displayName="Publiceringsdatum" ma:default="" ma:format="DateOnly" ma:internalName="PublishDate">
      <xsd:simpleType>
        <xsd:restriction base="dms:DateTime"/>
      </xsd:simpleType>
    </xsd:element>
    <xsd:element name="ISSN" ma:index="4" nillable="true" ma:displayName="Diarienummer" ma:default="" ma:internalName="ISSN">
      <xsd:simpleType>
        <xsd:restriction base="dms:Text">
          <xsd:maxLength value="255"/>
        </xsd:restriction>
      </xsd:simpleType>
    </xsd:element>
    <xsd:element name="AuthorName" ma:index="5" nillable="true" ma:displayName="Projektledarens namn" ma:default="" ma:internalName="AuthorName">
      <xsd:simpleType>
        <xsd:restriction base="dms:Text">
          <xsd:maxLength value="255"/>
        </xsd:restriction>
      </xsd:simpleType>
    </xsd:element>
    <xsd:element name="AuthorTelephone" ma:index="6" nillable="true" ma:displayName="Projektledarens telefonnummer" ma:default="" ma:internalName="AuthorTelephone">
      <xsd:simpleType>
        <xsd:restriction base="dms:Text">
          <xsd:maxLength value="255"/>
        </xsd:restriction>
      </xsd:simpleType>
    </xsd:element>
    <xsd:element name="AuthorEmail" ma:index="7" nillable="true" ma:displayName="Projektledarens e-postadress" ma:default="" ma:internalName="AuthorEmail">
      <xsd:simpleType>
        <xsd:restriction base="dms:Text">
          <xsd:maxLength value="255"/>
        </xsd:restriction>
      </xsd:simpleType>
    </xsd:element>
    <xsd:element name="Producer" ma:index="8" nillable="true" ma:displayName="Producent" ma:default="" ma:internalName="Producer">
      <xsd:simpleType>
        <xsd:restriction base="dms:Text">
          <xsd:maxLength value="255"/>
        </xsd:restriction>
      </xsd:simpleType>
    </xsd:element>
    <xsd:element name="OfficialStatistics" ma:index="10" nillable="true" ma:displayName="Officiell statistik" ma:default="0" ma:internalName="OfficialStatistics">
      <xsd:simpleType>
        <xsd:restriction base="dms:Boolean"/>
      </xsd:simpleType>
    </xsd:element>
    <xsd:element name="Tags" ma:index="11" nillable="true" ma:displayName="Taggar" ma:default="" ma:description="Kommaseparerad lista med taggord/nyckelord." ma:internalName="Tags">
      <xsd:simpleType>
        <xsd:restriction base="dms:Note"/>
      </xsd:simpleType>
    </xsd:element>
    <xsd:element name="DocumentType" ma:index="12" nillable="true" ma:displayName="Dokumenttyp" ma:list="{27b568ba-3b91-422a-b574-be838edd1b92}" ma:internalName="DocumentType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tatisticsArea" ma:index="13" nillable="true" ma:displayName="Statistikområde" ma:list="{2281a830-06d7-4700-9f0c-297b70d416a7}" ma:internalName="StatisticsArea" ma:readOnly="false" ma:showField="Title">
      <xsd:simpleType>
        <xsd:restriction base="dms:Lookup"/>
      </xsd:simpleType>
    </xsd:element>
    <xsd:element name="TrafficArea" ma:index="14" nillable="true" ma:displayName="Trafikområde" ma:list="{99fb2d7b-9aaa-4e28-a419-b237f170687f}" ma:internalName="TrafficArea" ma:readOnly="false" ma:showField="Title">
      <xsd:simpleType>
        <xsd:restriction base="dms:Lookup"/>
      </xsd:simpleType>
    </xsd:element>
    <xsd:element name="TitleSV" ma:index="15" nillable="true" ma:displayName="Svensk titel" ma:default="" ma:internalName="TitleSV">
      <xsd:simpleType>
        <xsd:restriction base="dms:Text">
          <xsd:maxLength value="255"/>
        </xsd:restriction>
      </xsd:simpleType>
    </xsd:element>
    <xsd:element name="TitleEN" ma:index="16" nillable="true" ma:displayName="Engelsk titel" ma:default="" ma:internalName="TitleEN">
      <xsd:simpleType>
        <xsd:restriction base="dms:Text">
          <xsd:maxLength value="255"/>
        </xsd:restriction>
      </xsd:simpleType>
    </xsd:element>
  </xsd:schema>
  <xsd:schema xmlns:xsd="http://www.w3.org/2001/XMLSchema" xmlns:dms="http://schemas.microsoft.com/office/2006/documentManagement/types" targetNamespace="3a871e63-8b15-4b36-98e5-e082fe448004" elementFormDefault="qualified">
    <xsd:import namespace="http://schemas.microsoft.com/office/2006/documentManagement/types"/>
    <xsd:element name="RelatedDocuments" ma:index="9" nillable="true" ma:displayName="Relaterade Dokument" ma:list="{3a871e63-8b15-4b36-98e5-e082fe448004}" ma:internalName="RelatedDocuments" ma:readOnly="false" ma:showField="Titl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owOnWeb" ma:index="23" nillable="true" ma:displayName="Visa på webb" ma:default="1" ma:internalName="ShowOnWeb">
      <xsd:simpleType>
        <xsd:restriction base="dms:Boolean"/>
      </xsd:simpleType>
    </xsd:element>
    <xsd:element name="DescriptionSV" ma:index="24" nillable="true" ma:displayName="Svensk beskrivning" ma:default="" ma:description="Svensk beskrivning av dokumentet." ma:internalName="DescriptionSV">
      <xsd:simpleType>
        <xsd:restriction base="dms:Note"/>
      </xsd:simpleType>
    </xsd:element>
    <xsd:element name="DescriptionEN" ma:index="25" nillable="true" ma:displayName="Engelsk beskrivning" ma:default="" ma:description="Engelsk beskrivning av dokumentet." ma:internalName="DescriptionEN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9" ma:displayName="Innehållstyp" ma:readOnly="true"/>
        <xsd:element ref="dc:title" minOccurs="0" maxOccurs="1" ma:index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>
  <documentManagement>
    <PublishDate xmlns="e20e9a12-134d-4c18-96b1-e8de632d2a05">2010-10-17T22:00:00+00:00</PublishDate>
    <TitleSV xmlns="e20e9a12-134d-4c18-96b1-e8de632d2a05">Varuflödesundersökningen 2009</TitleSV>
    <AuthorEmail xmlns="e20e9a12-134d-4c18-96b1-e8de632d2a05">fredrik.soderbaum@trafa.se</AuthorEmail>
    <AuthorName xmlns="e20e9a12-134d-4c18-96b1-e8de632d2a05">Fredrik Söderbaum</AuthorName>
    <AuthorTelephone xmlns="e20e9a12-134d-4c18-96b1-e8de632d2a05">010-414 42 23</AuthorTelephone>
    <Year xmlns="e20e9a12-134d-4c18-96b1-e8de632d2a05">2009</Year>
    <ISSN xmlns="e20e9a12-134d-4c18-96b1-e8de632d2a05" xsi:nil="true"/>
    <DescriptionSV xmlns="3a871e63-8b15-4b36-98e5-e082fe448004" xsi:nil="true"/>
    <DescriptionEN xmlns="3a871e63-8b15-4b36-98e5-e082fe448004" xsi:nil="true"/>
    <Producer xmlns="e20e9a12-134d-4c18-96b1-e8de632d2a05">Statistiska centralbyrån</Producer>
    <OfficialStatistics xmlns="e20e9a12-134d-4c18-96b1-e8de632d2a05">true</OfficialStatistics>
    <Tags xmlns="e20e9a12-134d-4c18-96b1-e8de632d2a05" xsi:nil="true"/>
    <TrafficArea xmlns="e20e9a12-134d-4c18-96b1-e8de632d2a05" xsi:nil="true"/>
    <RelatedDocuments xmlns="3a871e63-8b15-4b36-98e5-e082fe448004"/>
    <TitleEN xmlns="e20e9a12-134d-4c18-96b1-e8de632d2a05">Commodity flow survey 2009</TitleEN>
    <ShowOnWeb xmlns="3a871e63-8b15-4b36-98e5-e082fe448004">true</ShowOnWeb>
    <DocumentType xmlns="e20e9a12-134d-4c18-96b1-e8de632d2a05">
      <Value>5</Value>
    </DocumentType>
    <StatisticsArea xmlns="e20e9a12-134d-4c18-96b1-e8de632d2a05">5</StatisticsArea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C68A6A1-E483-46EA-BA74-40EBD7416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0e9a12-134d-4c18-96b1-e8de632d2a05"/>
    <ds:schemaRef ds:uri="3a871e63-8b15-4b36-98e5-e082fe448004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927E27BE-56A5-479C-8E60-186EC3631130}">
  <ds:schemaRefs>
    <ds:schemaRef ds:uri="http://schemas.microsoft.com/office/2006/documentManagement/types"/>
    <ds:schemaRef ds:uri="3a871e63-8b15-4b36-98e5-e082fe448004"/>
    <ds:schemaRef ds:uri="http://purl.org/dc/elements/1.1/"/>
    <ds:schemaRef ds:uri="http://schemas.openxmlformats.org/package/2006/metadata/core-properties"/>
    <ds:schemaRef ds:uri="http://purl.org/dc/terms/"/>
    <ds:schemaRef ds:uri="http://purl.org/dc/dcmitype/"/>
    <ds:schemaRef ds:uri="e20e9a12-134d-4c18-96b1-e8de632d2a05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1767FE6E-D002-464B-8E72-0B7399A60A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52</vt:i4>
      </vt:variant>
      <vt:variant>
        <vt:lpstr>Namngivna områden</vt:lpstr>
      </vt:variant>
      <vt:variant>
        <vt:i4>47</vt:i4>
      </vt:variant>
    </vt:vector>
  </HeadingPairs>
  <TitlesOfParts>
    <vt:vector size="99" baseType="lpstr">
      <vt:lpstr>Titel</vt:lpstr>
      <vt:lpstr>Tabellförteckning_List of table</vt:lpstr>
      <vt:lpstr>OLD_Innehåll, Content</vt:lpstr>
      <vt:lpstr>Trafikslag</vt:lpstr>
      <vt:lpstr>T1a</vt:lpstr>
      <vt:lpstr>T1b</vt:lpstr>
      <vt:lpstr>T1c</vt:lpstr>
      <vt:lpstr>T1d</vt:lpstr>
      <vt:lpstr>T2a</vt:lpstr>
      <vt:lpstr>T2b</vt:lpstr>
      <vt:lpstr>T2c</vt:lpstr>
      <vt:lpstr>T2d</vt:lpstr>
      <vt:lpstr>T3a</vt:lpstr>
      <vt:lpstr>T3b</vt:lpstr>
      <vt:lpstr>T3c</vt:lpstr>
      <vt:lpstr>T3d</vt:lpstr>
      <vt:lpstr>T4a</vt:lpstr>
      <vt:lpstr>T4b</vt:lpstr>
      <vt:lpstr>T4c</vt:lpstr>
      <vt:lpstr>T4d</vt:lpstr>
      <vt:lpstr>T5a</vt:lpstr>
      <vt:lpstr>T5b</vt:lpstr>
      <vt:lpstr>T5c</vt:lpstr>
      <vt:lpstr>T5d</vt:lpstr>
      <vt:lpstr>T6a</vt:lpstr>
      <vt:lpstr>T6b</vt:lpstr>
      <vt:lpstr>T6c</vt:lpstr>
      <vt:lpstr>T6d</vt:lpstr>
      <vt:lpstr>T7a</vt:lpstr>
      <vt:lpstr>T7b</vt:lpstr>
      <vt:lpstr>T7c</vt:lpstr>
      <vt:lpstr>T7d</vt:lpstr>
      <vt:lpstr>T8a</vt:lpstr>
      <vt:lpstr>T8b</vt:lpstr>
      <vt:lpstr>T8c</vt:lpstr>
      <vt:lpstr>T8d</vt:lpstr>
      <vt:lpstr>T9a</vt:lpstr>
      <vt:lpstr>T9b</vt:lpstr>
      <vt:lpstr>T10a</vt:lpstr>
      <vt:lpstr>T10b</vt:lpstr>
      <vt:lpstr>(Avg_utr_start_mål_vikt)</vt:lpstr>
      <vt:lpstr>(Avg_utr_start_mål_SEK)</vt:lpstr>
      <vt:lpstr>(Ank_start_mål_vikt)</vt:lpstr>
      <vt:lpstr>(Ank_start_mål_SEK)</vt:lpstr>
      <vt:lpstr>T11a</vt:lpstr>
      <vt:lpstr>T11b</vt:lpstr>
      <vt:lpstr>T11c</vt:lpstr>
      <vt:lpstr>T11d</vt:lpstr>
      <vt:lpstr>T12a</vt:lpstr>
      <vt:lpstr>T12b</vt:lpstr>
      <vt:lpstr>T13a</vt:lpstr>
      <vt:lpstr>T13b</vt:lpstr>
      <vt:lpstr>T10a!Utskriftsområde</vt:lpstr>
      <vt:lpstr>T10b!Utskriftsområde</vt:lpstr>
      <vt:lpstr>T11a!Utskriftsområde</vt:lpstr>
      <vt:lpstr>T11b!Utskriftsområde</vt:lpstr>
      <vt:lpstr>T11c!Utskriftsområde</vt:lpstr>
      <vt:lpstr>T11d!Utskriftsområde</vt:lpstr>
      <vt:lpstr>T12a!Utskriftsområde</vt:lpstr>
      <vt:lpstr>T12b!Utskriftsområde</vt:lpstr>
      <vt:lpstr>T13a!Utskriftsområde</vt:lpstr>
      <vt:lpstr>T13b!Utskriftsområde</vt:lpstr>
      <vt:lpstr>T1a!Utskriftsområde</vt:lpstr>
      <vt:lpstr>T1b!Utskriftsområde</vt:lpstr>
      <vt:lpstr>T1c!Utskriftsområde</vt:lpstr>
      <vt:lpstr>T1d!Utskriftsområde</vt:lpstr>
      <vt:lpstr>T2a!Utskriftsområde</vt:lpstr>
      <vt:lpstr>T2b!Utskriftsområde</vt:lpstr>
      <vt:lpstr>T2c!Utskriftsområde</vt:lpstr>
      <vt:lpstr>T2d!Utskriftsområde</vt:lpstr>
      <vt:lpstr>T3a!Utskriftsområde</vt:lpstr>
      <vt:lpstr>T3b!Utskriftsområde</vt:lpstr>
      <vt:lpstr>T3c!Utskriftsområde</vt:lpstr>
      <vt:lpstr>T3d!Utskriftsområde</vt:lpstr>
      <vt:lpstr>T4a!Utskriftsområde</vt:lpstr>
      <vt:lpstr>T4b!Utskriftsområde</vt:lpstr>
      <vt:lpstr>T4c!Utskriftsområde</vt:lpstr>
      <vt:lpstr>T4d!Utskriftsområde</vt:lpstr>
      <vt:lpstr>T5a!Utskriftsområde</vt:lpstr>
      <vt:lpstr>T5b!Utskriftsområde</vt:lpstr>
      <vt:lpstr>T5c!Utskriftsområde</vt:lpstr>
      <vt:lpstr>T5d!Utskriftsområde</vt:lpstr>
      <vt:lpstr>T6a!Utskriftsområde</vt:lpstr>
      <vt:lpstr>T6b!Utskriftsområde</vt:lpstr>
      <vt:lpstr>T6c!Utskriftsområde</vt:lpstr>
      <vt:lpstr>T6d!Utskriftsområde</vt:lpstr>
      <vt:lpstr>T7a!Utskriftsområde</vt:lpstr>
      <vt:lpstr>T7b!Utskriftsområde</vt:lpstr>
      <vt:lpstr>T7c!Utskriftsområde</vt:lpstr>
      <vt:lpstr>T7d!Utskriftsområde</vt:lpstr>
      <vt:lpstr>T8a!Utskriftsområde</vt:lpstr>
      <vt:lpstr>T8b!Utskriftsområde</vt:lpstr>
      <vt:lpstr>T8c!Utskriftsområde</vt:lpstr>
      <vt:lpstr>T8d!Utskriftsområde</vt:lpstr>
      <vt:lpstr>T9a!Utskriftsområde</vt:lpstr>
      <vt:lpstr>T9b!Utskriftsområde</vt:lpstr>
      <vt:lpstr>'Tabellförteckning_List of table'!Utskriftsområde</vt:lpstr>
      <vt:lpstr>Titel!Utskriftsområde</vt:lpstr>
      <vt:lpstr>'Tabellförteckning_List of table'!Utskriftsrubriker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Varuflödesundersökningen 2009</dc:title>
  <dc:creator>Fredrik Söderbaum</dc:creator>
  <cp:lastModifiedBy>Henrik Petterson</cp:lastModifiedBy>
  <cp:lastPrinted>2017-11-17T14:31:27Z</cp:lastPrinted>
  <dcterms:created xsi:type="dcterms:W3CDTF">2010-08-20T08:25:28Z</dcterms:created>
  <dcterms:modified xsi:type="dcterms:W3CDTF">2017-11-23T13:47:16Z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0x010100CB17958D887868449E05588653592336</vt:lpwstr>
  </property>
</Properties>
</file>