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embeddings/oleObject1.bin" ContentType="application/vnd.openxmlformats-officedocument.oleObject"/>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codeName="ThisWorkbook" defaultThemeVersion="124226"/>
  <mc:AlternateContent xmlns:mc="http://schemas.openxmlformats.org/markup-compatibility/2006">
    <mc:Choice Requires="x15">
      <x15ac:absPath xmlns:x15ac="http://schemas.microsoft.com/office/spreadsheetml/2010/11/ac" url="S:\Verksamhetsstöd\Kommunikation\Publikationer\Statistik\Fordon\2023\2023_10\"/>
    </mc:Choice>
  </mc:AlternateContent>
  <xr:revisionPtr revIDLastSave="0" documentId="13_ncr:1_{C934920F-4207-46AB-BA32-B5BAEF34BA88}" xr6:coauthVersionLast="47" xr6:coauthVersionMax="47" xr10:uidLastSave="{00000000-0000-0000-0000-000000000000}"/>
  <bookViews>
    <workbookView xWindow="28680" yWindow="-120" windowWidth="51840" windowHeight="21120" tabRatio="859" xr2:uid="{00000000-000D-0000-FFFF-FFFF00000000}"/>
  </bookViews>
  <sheets>
    <sheet name="Titel _ Title" sheetId="72" r:id="rId1"/>
    <sheet name="Innehåll _ Content" sheetId="73" r:id="rId2"/>
    <sheet name="Kort om statistiken _ In brief" sheetId="74" r:id="rId3"/>
    <sheet name="Definitioner" sheetId="75" r:id="rId4"/>
    <sheet name="Teckenförklaring _ Legends" sheetId="76" r:id="rId5"/>
    <sheet name="PB Tab 1" sheetId="68" r:id="rId6"/>
    <sheet name="PB Tab 2-3" sheetId="7" r:id="rId7"/>
    <sheet name="PB Tab 4-5" sheetId="57" r:id="rId8"/>
    <sheet name="LB Tab 1-2" sheetId="69" r:id="rId9"/>
    <sheet name="LB Tab 3-5" sheetId="16" r:id="rId10"/>
    <sheet name="LB Tab 6-7" sheetId="17" r:id="rId11"/>
    <sheet name="BU Tab 1" sheetId="70" r:id="rId12"/>
    <sheet name="BU Tab 2-4" sheetId="23" r:id="rId13"/>
    <sheet name="MC Tab 1" sheetId="71" r:id="rId14"/>
    <sheet name="MC Tab 2-4" sheetId="58" r:id="rId15"/>
    <sheet name="RS Tab 1" sheetId="42" r:id="rId16"/>
  </sheets>
  <externalReferences>
    <externalReference r:id="rId17"/>
    <externalReference r:id="rId18"/>
    <externalReference r:id="rId19"/>
    <externalReference r:id="rId20"/>
  </externalReferences>
  <definedNames>
    <definedName name="_xlnm._FilterDatabase" localSheetId="12" hidden="1">'BU Tab 2-4'!$G$52:$H$58</definedName>
    <definedName name="_Toc72296252" localSheetId="6">'PB Tab 2-3'!#REF!</definedName>
    <definedName name="_Toc72296257" localSheetId="7">'PB Tab 4-5'!#REF!</definedName>
    <definedName name="_Toc72296258" localSheetId="14">'MC Tab 2-4'!#REF!</definedName>
    <definedName name="_Toc72296259" localSheetId="12">'BU Tab 2-4'!$B$2</definedName>
    <definedName name="_Toc72296263" localSheetId="9">'LB Tab 3-5'!$B$2</definedName>
    <definedName name="_Toc72296266" localSheetId="10">'LB Tab 6-7'!#REF!</definedName>
    <definedName name="adsfasdassdf" localSheetId="3">#REF!</definedName>
    <definedName name="adsfasdassdf" localSheetId="1">#REF!</definedName>
    <definedName name="adsfasdassdf" localSheetId="2">#REF!</definedName>
    <definedName name="adsfasdassdf" localSheetId="4">#REF!</definedName>
    <definedName name="adsfasdassdf">#REF!</definedName>
    <definedName name="afa" localSheetId="3">'[1]RSK-Tabell 1_2012'!#REF!</definedName>
    <definedName name="afa" localSheetId="1">'[1]RSK-Tabell 1_2012'!#REF!</definedName>
    <definedName name="afa" localSheetId="2">'[1]RSK-Tabell 1_2012'!#REF!</definedName>
    <definedName name="afa" localSheetId="4">'[1]RSK-Tabell 1_2012'!#REF!</definedName>
    <definedName name="afa">'[1]RSK-Tabell 1_2012'!#REF!</definedName>
    <definedName name="asaf" localSheetId="3">#REF!</definedName>
    <definedName name="asaf" localSheetId="1">#REF!</definedName>
    <definedName name="asaf" localSheetId="2">#REF!</definedName>
    <definedName name="asaf" localSheetId="4">#REF!</definedName>
    <definedName name="asaf">#REF!</definedName>
    <definedName name="Excel_BuiltIn__FilterDatabase_1" localSheetId="3">'[2]Tabell 1'!#REF!</definedName>
    <definedName name="Excel_BuiltIn__FilterDatabase_1" localSheetId="1">'[3]RSK-Tabell 1_2012'!#REF!</definedName>
    <definedName name="Excel_BuiltIn__FilterDatabase_1" localSheetId="2">'[3]RSK-Tabell 1_2012'!#REF!</definedName>
    <definedName name="Excel_BuiltIn__FilterDatabase_1" localSheetId="4">'[3]RSK-Tabell 1_2012'!#REF!</definedName>
    <definedName name="Excel_BuiltIn__FilterDatabase_1" localSheetId="0">'[4]RSK-Tabell 1_2011'!#REF!</definedName>
    <definedName name="Excel_BuiltIn__FilterDatabase_1">'[2]Tabell 1'!#REF!</definedName>
    <definedName name="Excel_BuiltIn__FilterDatabase_2" localSheetId="3">#REF!</definedName>
    <definedName name="Excel_BuiltIn__FilterDatabase_2" localSheetId="2">#REF!</definedName>
    <definedName name="Excel_BuiltIn__FilterDatabase_2" localSheetId="4">#REF!</definedName>
    <definedName name="Excel_BuiltIn__FilterDatabase_2">#REF!</definedName>
    <definedName name="Excel_BuiltIn__FilterDatabase_4" localSheetId="3">#REF!</definedName>
    <definedName name="Excel_BuiltIn__FilterDatabase_4" localSheetId="1">#REF!</definedName>
    <definedName name="Excel_BuiltIn__FilterDatabase_4" localSheetId="2">#REF!</definedName>
    <definedName name="Excel_BuiltIn__FilterDatabase_4" localSheetId="4">#REF!</definedName>
    <definedName name="Excel_BuiltIn__FilterDatabase_4">#REF!</definedName>
    <definedName name="Excel_BuiltIn_Print_Titles_4" localSheetId="3">#REF!</definedName>
    <definedName name="Excel_BuiltIn_Print_Titles_4" localSheetId="1">#REF!</definedName>
    <definedName name="Excel_BuiltIn_Print_Titles_4" localSheetId="2">#REF!</definedName>
    <definedName name="Excel_BuiltIn_Print_Titles_4" localSheetId="4">#REF!</definedName>
    <definedName name="Excel_BuiltIn_Print_Titles_4">#REF!</definedName>
    <definedName name="Tabell_RS3._Avställda_fordon_efter_län_och_fordonsslag_vid_slutet_av_år_2021.">'Innehåll _ Content'!#REF!</definedName>
    <definedName name="Table_RS3._Vehicles_not_in_use_by_county_and_kind_of_vehicle_at_the_end_of_year_2021.">'Innehåll _ Content'!#REF!</definedName>
    <definedName name="_xlnm.Print_Area" localSheetId="12">'BU Tab 2-4'!$A$1:$F$63</definedName>
    <definedName name="_xlnm.Print_Area" localSheetId="3">Definitioner!$A$2:$A$86</definedName>
    <definedName name="_xlnm.Print_Area" localSheetId="1">'Innehåll _ Content'!$A$1:$C$32</definedName>
    <definedName name="_xlnm.Print_Area" localSheetId="2">'Kort om statistiken _ In brief'!$A$1:$A$11</definedName>
    <definedName name="_xlnm.Print_Area" localSheetId="9">'LB Tab 3-5'!$A$1:$N$64</definedName>
    <definedName name="_xlnm.Print_Area" localSheetId="4">'Teckenförklaring _ Legends'!$A$1:$C$12</definedName>
    <definedName name="_xlnm.Print_Area" localSheetId="0">'Titel _ Title'!$A$1:$O$24</definedName>
    <definedName name="År">2008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9" i="57" l="1"/>
  <c r="G49" i="57"/>
  <c r="D49" i="57"/>
  <c r="B49" i="57"/>
  <c r="O49" i="57" s="1"/>
  <c r="O48" i="57"/>
  <c r="M48" i="57"/>
  <c r="K48" i="57"/>
  <c r="O47" i="57"/>
  <c r="M47" i="57"/>
  <c r="K47" i="57"/>
  <c r="O46" i="57"/>
  <c r="M46" i="57"/>
  <c r="K46" i="57"/>
  <c r="O45" i="57"/>
  <c r="M45" i="57"/>
  <c r="K45" i="57"/>
  <c r="O44" i="57"/>
  <c r="M44" i="57"/>
  <c r="K44" i="57"/>
  <c r="O43" i="57"/>
  <c r="M43" i="57"/>
  <c r="K43" i="57"/>
  <c r="O42" i="57"/>
  <c r="M42" i="57"/>
  <c r="K42" i="57"/>
  <c r="O41" i="57"/>
  <c r="M41" i="57"/>
  <c r="K41" i="57"/>
  <c r="I29" i="57"/>
  <c r="G29" i="57"/>
  <c r="D29" i="57"/>
  <c r="M29" i="57" s="1"/>
  <c r="B29" i="57"/>
  <c r="K29" i="57" s="1"/>
  <c r="O28" i="57"/>
  <c r="K28" i="57"/>
  <c r="O27" i="57"/>
  <c r="M27" i="57"/>
  <c r="K27" i="57"/>
  <c r="O26" i="57"/>
  <c r="M26" i="57"/>
  <c r="K26" i="57"/>
  <c r="O25" i="57"/>
  <c r="M25" i="57"/>
  <c r="K25" i="57"/>
  <c r="O24" i="57"/>
  <c r="M24" i="57"/>
  <c r="K24" i="57"/>
  <c r="O23" i="57"/>
  <c r="M23" i="57"/>
  <c r="K23" i="57"/>
  <c r="O22" i="57"/>
  <c r="M22" i="57"/>
  <c r="K22" i="57"/>
  <c r="O21" i="57"/>
  <c r="M21" i="57"/>
  <c r="K21" i="57"/>
  <c r="O20" i="57"/>
  <c r="M20" i="57"/>
  <c r="K20" i="57"/>
  <c r="O19" i="57"/>
  <c r="M19" i="57"/>
  <c r="K19" i="57"/>
  <c r="O18" i="57"/>
  <c r="M18" i="57"/>
  <c r="K18" i="57"/>
  <c r="O17" i="57"/>
  <c r="M17" i="57"/>
  <c r="K17" i="57"/>
  <c r="O16" i="57"/>
  <c r="M16" i="57"/>
  <c r="K16" i="57"/>
  <c r="O15" i="57"/>
  <c r="M15" i="57"/>
  <c r="K15" i="57"/>
  <c r="O14" i="57"/>
  <c r="M14" i="57"/>
  <c r="K14" i="57"/>
  <c r="O13" i="57"/>
  <c r="M13" i="57"/>
  <c r="K13" i="57"/>
  <c r="O12" i="57"/>
  <c r="M12" i="57"/>
  <c r="K12" i="57"/>
  <c r="O11" i="57"/>
  <c r="M11" i="57"/>
  <c r="K11" i="57"/>
  <c r="O10" i="57"/>
  <c r="M10" i="57"/>
  <c r="K10" i="57"/>
  <c r="O9" i="57"/>
  <c r="M9" i="57"/>
  <c r="K9" i="57"/>
  <c r="O29" i="57" l="1"/>
  <c r="M49" i="57"/>
  <c r="K49" i="57"/>
  <c r="C29" i="73" l="1"/>
  <c r="C28" i="73"/>
  <c r="A29" i="73"/>
  <c r="A28" i="73"/>
  <c r="C23" i="73"/>
  <c r="A23" i="73"/>
  <c r="C22" i="73"/>
  <c r="A22" i="73"/>
  <c r="C17" i="73"/>
  <c r="A17" i="73"/>
  <c r="C15" i="73"/>
  <c r="A15" i="73"/>
  <c r="C14" i="73"/>
  <c r="A14" i="73"/>
  <c r="C12" i="73"/>
  <c r="A12" i="73"/>
  <c r="C32" i="73"/>
  <c r="C27" i="73"/>
  <c r="C26" i="73"/>
  <c r="A32" i="73"/>
  <c r="A27" i="73"/>
  <c r="A26" i="73"/>
  <c r="C21" i="73"/>
  <c r="C20" i="73"/>
  <c r="A21" i="73"/>
  <c r="A20" i="73"/>
  <c r="C16" i="73"/>
  <c r="C13" i="73"/>
  <c r="C11" i="73"/>
  <c r="A16" i="73"/>
  <c r="A13" i="73"/>
  <c r="A11" i="73"/>
  <c r="C8" i="73"/>
  <c r="A8" i="73"/>
  <c r="C7" i="73"/>
  <c r="A7" i="73"/>
  <c r="C6" i="73"/>
  <c r="A6" i="73"/>
  <c r="C5" i="73"/>
  <c r="A5" i="73"/>
  <c r="C4" i="73"/>
  <c r="A4" i="73"/>
  <c r="C40" i="16"/>
  <c r="H41" i="16"/>
  <c r="I8" i="7"/>
  <c r="I9" i="7"/>
  <c r="I10" i="7"/>
  <c r="I11" i="7"/>
  <c r="I12" i="7"/>
  <c r="I13" i="7"/>
  <c r="I14" i="7"/>
  <c r="I15" i="7"/>
  <c r="I16" i="7"/>
  <c r="I17" i="7"/>
  <c r="I18" i="7"/>
  <c r="I19" i="7"/>
  <c r="I20" i="7"/>
  <c r="I7" i="7"/>
  <c r="H8" i="7"/>
  <c r="H9" i="7"/>
  <c r="H10" i="7"/>
  <c r="H11" i="7"/>
  <c r="H12" i="7"/>
  <c r="H13" i="7"/>
  <c r="H14" i="7"/>
  <c r="H15" i="7"/>
  <c r="H16" i="7"/>
  <c r="H17" i="7"/>
  <c r="H18" i="7"/>
  <c r="H19" i="7"/>
  <c r="H20" i="7"/>
  <c r="H7" i="7"/>
  <c r="F36" i="7"/>
  <c r="C36" i="7"/>
  <c r="D27" i="68"/>
  <c r="B40" i="16"/>
  <c r="B21" i="17"/>
  <c r="C21" i="17"/>
  <c r="D6" i="17"/>
  <c r="D7" i="17"/>
  <c r="D8" i="17"/>
  <c r="D9" i="17"/>
  <c r="D10" i="17"/>
  <c r="D11" i="17"/>
  <c r="D12" i="17"/>
  <c r="D13" i="17"/>
  <c r="D14" i="17"/>
  <c r="D15" i="17"/>
  <c r="D16" i="17"/>
  <c r="D17" i="17"/>
  <c r="D18" i="17"/>
  <c r="D19" i="17"/>
  <c r="D20" i="17"/>
  <c r="D5" i="17"/>
  <c r="H25" i="16"/>
  <c r="D28" i="70" l="1"/>
  <c r="C25" i="23"/>
  <c r="B25" i="23"/>
  <c r="D26" i="68" l="1"/>
  <c r="J25" i="16"/>
  <c r="K25" i="16"/>
  <c r="L25" i="16"/>
  <c r="D53" i="23"/>
  <c r="D54" i="23"/>
  <c r="D55" i="23"/>
  <c r="D56" i="23"/>
  <c r="D57" i="23"/>
  <c r="D58" i="23"/>
  <c r="D52" i="23"/>
  <c r="D27" i="70"/>
  <c r="J39" i="16" l="1"/>
  <c r="J41" i="16"/>
  <c r="J38" i="16"/>
  <c r="K39" i="16"/>
  <c r="K41" i="16"/>
  <c r="K38" i="16"/>
  <c r="H39" i="16" l="1"/>
  <c r="H38" i="16"/>
  <c r="G40" i="16"/>
  <c r="D39" i="16"/>
  <c r="D41" i="16"/>
  <c r="D38" i="16"/>
  <c r="F40" i="16"/>
  <c r="C61" i="16"/>
  <c r="B61" i="16"/>
  <c r="D59" i="69"/>
  <c r="D26" i="69"/>
  <c r="H8" i="16"/>
  <c r="H9" i="16"/>
  <c r="H10" i="16"/>
  <c r="H11" i="16"/>
  <c r="L11" i="16" s="1"/>
  <c r="H12" i="16"/>
  <c r="H13" i="16"/>
  <c r="H14" i="16"/>
  <c r="H15" i="16"/>
  <c r="H16" i="16"/>
  <c r="H17" i="16"/>
  <c r="H18" i="16"/>
  <c r="H19" i="16"/>
  <c r="H20" i="16"/>
  <c r="H21" i="16"/>
  <c r="H22" i="16"/>
  <c r="H23" i="16"/>
  <c r="H24" i="16"/>
  <c r="H7" i="16"/>
  <c r="C26" i="16"/>
  <c r="D26" i="16"/>
  <c r="F26" i="16"/>
  <c r="G26" i="16"/>
  <c r="B26" i="16"/>
  <c r="H40" i="16" l="1"/>
  <c r="L39" i="16"/>
  <c r="L38" i="16"/>
  <c r="J40" i="16"/>
  <c r="L41" i="16"/>
  <c r="D40" i="16"/>
  <c r="K26" i="16"/>
  <c r="H26" i="16"/>
  <c r="L26" i="16" s="1"/>
  <c r="K40" i="16"/>
  <c r="J26" i="16"/>
  <c r="I32" i="7"/>
  <c r="I33" i="7"/>
  <c r="I34" i="7"/>
  <c r="I35" i="7"/>
  <c r="I37" i="7"/>
  <c r="I38" i="7"/>
  <c r="I39" i="7"/>
  <c r="I31" i="7"/>
  <c r="I36" i="7"/>
  <c r="J8" i="7"/>
  <c r="J9" i="7"/>
  <c r="J10" i="7"/>
  <c r="J11" i="7"/>
  <c r="J12" i="7"/>
  <c r="J13" i="7"/>
  <c r="J14" i="7"/>
  <c r="J15" i="7"/>
  <c r="J16" i="7"/>
  <c r="J17" i="7"/>
  <c r="J18" i="7"/>
  <c r="J19" i="7"/>
  <c r="J20" i="7"/>
  <c r="J7" i="7"/>
  <c r="C21" i="7"/>
  <c r="E21" i="7"/>
  <c r="F21" i="7"/>
  <c r="B21" i="7"/>
  <c r="H21" i="7" l="1"/>
  <c r="L40" i="16"/>
  <c r="I21" i="7"/>
  <c r="J21" i="7"/>
  <c r="G42" i="16"/>
  <c r="F42" i="16"/>
  <c r="C42" i="16"/>
  <c r="B42" i="16"/>
  <c r="D53" i="16"/>
  <c r="D54" i="16"/>
  <c r="D55" i="16"/>
  <c r="D56" i="16"/>
  <c r="D57" i="16"/>
  <c r="D58" i="16"/>
  <c r="D59" i="16"/>
  <c r="D60" i="16"/>
  <c r="D61" i="16"/>
  <c r="D52" i="16"/>
  <c r="D32" i="17"/>
  <c r="D33" i="17"/>
  <c r="D34" i="17"/>
  <c r="D35" i="17"/>
  <c r="D36" i="17"/>
  <c r="D37" i="17"/>
  <c r="D38" i="17"/>
  <c r="D39" i="17"/>
  <c r="D40" i="17"/>
  <c r="D41" i="17"/>
  <c r="D42" i="17"/>
  <c r="D43" i="17"/>
  <c r="D44" i="17"/>
  <c r="D45" i="17"/>
  <c r="D46" i="17"/>
  <c r="D47" i="17"/>
  <c r="D48" i="17"/>
  <c r="D49" i="17"/>
  <c r="D50" i="17"/>
  <c r="D51" i="17"/>
  <c r="D52" i="17"/>
  <c r="D53" i="17"/>
  <c r="D31" i="17"/>
  <c r="C54" i="17"/>
  <c r="B54" i="17"/>
  <c r="L8" i="16"/>
  <c r="L9" i="16"/>
  <c r="L10" i="16"/>
  <c r="L12" i="16"/>
  <c r="L13" i="16"/>
  <c r="L14" i="16"/>
  <c r="L15" i="16"/>
  <c r="L16" i="16"/>
  <c r="L17" i="16"/>
  <c r="L18" i="16"/>
  <c r="L19" i="16"/>
  <c r="L20" i="16"/>
  <c r="L21" i="16"/>
  <c r="L22" i="16"/>
  <c r="L23" i="16"/>
  <c r="L24" i="16"/>
  <c r="L7" i="16"/>
  <c r="K8" i="16"/>
  <c r="K9" i="16"/>
  <c r="K10" i="16"/>
  <c r="K11" i="16"/>
  <c r="K12" i="16"/>
  <c r="K13" i="16"/>
  <c r="K14" i="16"/>
  <c r="K15" i="16"/>
  <c r="K16" i="16"/>
  <c r="K17" i="16"/>
  <c r="K18" i="16"/>
  <c r="K19" i="16"/>
  <c r="K20" i="16"/>
  <c r="K21" i="16"/>
  <c r="K22" i="16"/>
  <c r="K23" i="16"/>
  <c r="K24" i="16"/>
  <c r="K7" i="16"/>
  <c r="J8" i="16"/>
  <c r="J9" i="16"/>
  <c r="J10" i="16"/>
  <c r="J11" i="16"/>
  <c r="J12" i="16"/>
  <c r="J13" i="16"/>
  <c r="J14" i="16"/>
  <c r="J15" i="16"/>
  <c r="J16" i="16"/>
  <c r="J17" i="16"/>
  <c r="J18" i="16"/>
  <c r="J19" i="16"/>
  <c r="J20" i="16"/>
  <c r="J21" i="16"/>
  <c r="J22" i="16"/>
  <c r="J23" i="16"/>
  <c r="J24" i="16"/>
  <c r="J7" i="16"/>
  <c r="K42" i="16" l="1"/>
  <c r="D54" i="17"/>
  <c r="J42" i="16"/>
  <c r="D21" i="17"/>
  <c r="H42" i="16"/>
  <c r="D42" i="16"/>
  <c r="C59" i="23"/>
  <c r="B59" i="23"/>
  <c r="D59" i="23" l="1"/>
  <c r="L42" i="16"/>
  <c r="D26" i="70"/>
  <c r="E39" i="23"/>
  <c r="E35" i="23"/>
  <c r="E36" i="23"/>
  <c r="E37" i="23"/>
  <c r="E40" i="23"/>
  <c r="E38" i="23"/>
  <c r="P53" i="23" l="1"/>
  <c r="D25" i="68" l="1"/>
  <c r="D24" i="68"/>
  <c r="D23" i="68"/>
  <c r="D22" i="68"/>
  <c r="D21" i="68"/>
  <c r="D20" i="68"/>
  <c r="D19" i="68"/>
  <c r="D18" i="68"/>
  <c r="D17" i="68"/>
  <c r="D16" i="68"/>
  <c r="D15" i="68"/>
  <c r="D14" i="68"/>
  <c r="D13" i="68"/>
  <c r="D12" i="68"/>
  <c r="D11" i="68"/>
  <c r="D10" i="68"/>
  <c r="D9" i="68"/>
  <c r="D8" i="68"/>
  <c r="D7" i="68"/>
  <c r="D6" i="68"/>
  <c r="D5" i="68"/>
</calcChain>
</file>

<file path=xl/sharedStrings.xml><?xml version="1.0" encoding="utf-8"?>
<sst xmlns="http://schemas.openxmlformats.org/spreadsheetml/2006/main" count="519" uniqueCount="289">
  <si>
    <t>År</t>
  </si>
  <si>
    <t>Totalt</t>
  </si>
  <si>
    <t>år</t>
  </si>
  <si>
    <t>Fysiska personer</t>
  </si>
  <si>
    <t>Juridiska personer</t>
  </si>
  <si>
    <t>El</t>
  </si>
  <si>
    <t>Okänd</t>
  </si>
  <si>
    <t>Bensin</t>
  </si>
  <si>
    <t>Diesel</t>
  </si>
  <si>
    <t>i kg</t>
  </si>
  <si>
    <t xml:space="preserve">Totalt </t>
  </si>
  <si>
    <t>Tjänstevikt</t>
  </si>
  <si>
    <t xml:space="preserve"> Totalt antal körda mil</t>
  </si>
  <si>
    <t>Antal personbilar</t>
  </si>
  <si>
    <t>Medelkörsträcka i mil</t>
  </si>
  <si>
    <t>Ägare</t>
  </si>
  <si>
    <t xml:space="preserve">     Kvinnor</t>
  </si>
  <si>
    <t xml:space="preserve">     Män</t>
  </si>
  <si>
    <t xml:space="preserve">     därav personliga företag</t>
  </si>
  <si>
    <t>Årsmodell/</t>
  </si>
  <si>
    <t>Antal</t>
  </si>
  <si>
    <t>tillverkningsår</t>
  </si>
  <si>
    <t>Drivmedel</t>
  </si>
  <si>
    <t>i mil</t>
  </si>
  <si>
    <t>Okänt</t>
  </si>
  <si>
    <t>3 501 -</t>
  </si>
  <si>
    <t>Flakbilar</t>
  </si>
  <si>
    <t>Skåpbilar</t>
  </si>
  <si>
    <t>Tankbilar</t>
  </si>
  <si>
    <t xml:space="preserve">      501 –   1 000</t>
  </si>
  <si>
    <t xml:space="preserve">  1 001 –    1 500</t>
  </si>
  <si>
    <t xml:space="preserve">  1 501 –    2 000</t>
  </si>
  <si>
    <t xml:space="preserve">  2 001 –    2 500</t>
  </si>
  <si>
    <t xml:space="preserve">  2 501 –    3 000</t>
  </si>
  <si>
    <t xml:space="preserve">  3 001 –    3 500</t>
  </si>
  <si>
    <t xml:space="preserve">  3 501 –    4 000</t>
  </si>
  <si>
    <t xml:space="preserve">  4 001 –    5 000</t>
  </si>
  <si>
    <t xml:space="preserve">  5 001 –    6 000</t>
  </si>
  <si>
    <t xml:space="preserve">  6 001 –    7 000</t>
  </si>
  <si>
    <t xml:space="preserve">  7 001 –    8 000</t>
  </si>
  <si>
    <t xml:space="preserve">  8 001 –    9 000</t>
  </si>
  <si>
    <t xml:space="preserve">  9 001 –  10 000</t>
  </si>
  <si>
    <t>10 001 – 11 000</t>
  </si>
  <si>
    <t>11 001 – 12 000</t>
  </si>
  <si>
    <t>12 001 – 13 000</t>
  </si>
  <si>
    <t>13 001 – 14 000</t>
  </si>
  <si>
    <t>14 001 – 15 000</t>
  </si>
  <si>
    <t>15 001 – 16 000</t>
  </si>
  <si>
    <t>16 001 – 17 000</t>
  </si>
  <si>
    <t xml:space="preserve">17 001 – </t>
  </si>
  <si>
    <t>Totalvikt i kg</t>
  </si>
  <si>
    <t xml:space="preserve">  1 601 –   2 000</t>
  </si>
  <si>
    <t xml:space="preserve">  2 001 –   2 500</t>
  </si>
  <si>
    <t xml:space="preserve">  2 501 –   3 000</t>
  </si>
  <si>
    <t xml:space="preserve">  3 001 –   3 500</t>
  </si>
  <si>
    <t xml:space="preserve">  3 501 –   6 000</t>
  </si>
  <si>
    <t xml:space="preserve">  6 001 – 10 000</t>
  </si>
  <si>
    <t>10 001 – 12 000</t>
  </si>
  <si>
    <t>12 001 – 16 000</t>
  </si>
  <si>
    <t>16 001 – 20 000</t>
  </si>
  <si>
    <t>20 001 – 22 000</t>
  </si>
  <si>
    <t>22 001 – 24 000</t>
  </si>
  <si>
    <t>24 001 – 26 000</t>
  </si>
  <si>
    <t>26 001 – 28 000</t>
  </si>
  <si>
    <t>28 001 – 30 000</t>
  </si>
  <si>
    <t xml:space="preserve">30 001 – </t>
  </si>
  <si>
    <t xml:space="preserve">Totalvikt i kg </t>
  </si>
  <si>
    <t>Övriga</t>
  </si>
  <si>
    <t>Totalt antal körda mil</t>
  </si>
  <si>
    <t>Antal lastbilar</t>
  </si>
  <si>
    <t>Maximilastvikt i kg</t>
  </si>
  <si>
    <t xml:space="preserve">            –        500</t>
  </si>
  <si>
    <t>Kaross</t>
  </si>
  <si>
    <t xml:space="preserve">    därav med kyl / frys</t>
  </si>
  <si>
    <t xml:space="preserve">    därav brandfarlig vätska</t>
  </si>
  <si>
    <t>Utbytbara karosserier och containers</t>
  </si>
  <si>
    <t>Antal bussar</t>
  </si>
  <si>
    <t xml:space="preserve">tillverkningsår </t>
  </si>
  <si>
    <t>Cylindervolym</t>
  </si>
  <si>
    <t>tillverknings-</t>
  </si>
  <si>
    <t xml:space="preserve">    126   -    600</t>
  </si>
  <si>
    <t xml:space="preserve">    601   - 1 000</t>
  </si>
  <si>
    <t>personer</t>
  </si>
  <si>
    <t>Län</t>
  </si>
  <si>
    <t>Personbilar</t>
  </si>
  <si>
    <t>Bussar</t>
  </si>
  <si>
    <t>Motorcyklar</t>
  </si>
  <si>
    <t xml:space="preserve">Stockholm      </t>
  </si>
  <si>
    <t xml:space="preserve">Södermanland   </t>
  </si>
  <si>
    <t xml:space="preserve">Östergötland   </t>
  </si>
  <si>
    <t xml:space="preserve">Jönköping      </t>
  </si>
  <si>
    <t xml:space="preserve">Kronoberg      </t>
  </si>
  <si>
    <t xml:space="preserve">Gotland        </t>
  </si>
  <si>
    <t xml:space="preserve">Halland        </t>
  </si>
  <si>
    <t>Västra Götaland</t>
  </si>
  <si>
    <t xml:space="preserve">Värmland       </t>
  </si>
  <si>
    <t xml:space="preserve">Västmanland    </t>
  </si>
  <si>
    <t xml:space="preserve">Dalarna        </t>
  </si>
  <si>
    <t xml:space="preserve">Gävleborg      </t>
  </si>
  <si>
    <t xml:space="preserve">Västernorrland </t>
  </si>
  <si>
    <t xml:space="preserve">Jämtland       </t>
  </si>
  <si>
    <t xml:space="preserve">Blekinge         </t>
  </si>
  <si>
    <t xml:space="preserve">Uppsala          </t>
  </si>
  <si>
    <t xml:space="preserve">Kalmar           </t>
  </si>
  <si>
    <t xml:space="preserve">Skåne            </t>
  </si>
  <si>
    <t xml:space="preserve">Örebro           </t>
  </si>
  <si>
    <t>Västerbotten</t>
  </si>
  <si>
    <t>Norrbotten</t>
  </si>
  <si>
    <t xml:space="preserve">          Lastbilar</t>
  </si>
  <si>
    <t xml:space="preserve">Fysiska </t>
  </si>
  <si>
    <t xml:space="preserve">Juridiska </t>
  </si>
  <si>
    <t xml:space="preserve">   därav leasade bilar</t>
  </si>
  <si>
    <t xml:space="preserve"> Totalt antal </t>
  </si>
  <si>
    <t>körda mil</t>
  </si>
  <si>
    <t xml:space="preserve">Medelkörsträcka </t>
  </si>
  <si>
    <t xml:space="preserve">1 001   - </t>
  </si>
  <si>
    <t>1 001 - 1 100</t>
  </si>
  <si>
    <t>1 101 - 1 200</t>
  </si>
  <si>
    <t>1 201 - 1 300</t>
  </si>
  <si>
    <t>1 301 - 1 400</t>
  </si>
  <si>
    <t>1 401 - 1 500</t>
  </si>
  <si>
    <t>1 501 - 1 600</t>
  </si>
  <si>
    <t>1 601 - 1 700</t>
  </si>
  <si>
    <t>1 701 - 2 000</t>
  </si>
  <si>
    <t>2 001 - 2 500</t>
  </si>
  <si>
    <t>2 501 - 3 000</t>
  </si>
  <si>
    <t xml:space="preserve">3 001- </t>
  </si>
  <si>
    <t xml:space="preserve">   901 - 1 000</t>
  </si>
  <si>
    <t xml:space="preserve">          -    900</t>
  </si>
  <si>
    <t>Antal motorcyklar</t>
  </si>
  <si>
    <t xml:space="preserve"> Antal bussar</t>
  </si>
  <si>
    <t xml:space="preserve"> Medelkörsträcka i mil</t>
  </si>
  <si>
    <t>Lastbilar</t>
  </si>
  <si>
    <t>Regional statistik</t>
  </si>
  <si>
    <t>Dragfordon</t>
  </si>
  <si>
    <r>
      <t>Bussklass</t>
    </r>
    <r>
      <rPr>
        <vertAlign val="superscript"/>
        <sz val="8"/>
        <rFont val="Arial"/>
        <family val="2"/>
      </rPr>
      <t>1)</t>
    </r>
  </si>
  <si>
    <t>A</t>
  </si>
  <si>
    <t>B</t>
  </si>
  <si>
    <t>I</t>
  </si>
  <si>
    <t>II</t>
  </si>
  <si>
    <t>III</t>
  </si>
  <si>
    <t>Medelkörsträcka 
i mil</t>
  </si>
  <si>
    <t xml:space="preserve"> Totalt antal 
körda mil</t>
  </si>
  <si>
    <t>Magnus Nyström</t>
  </si>
  <si>
    <t>Etanol</t>
  </si>
  <si>
    <t>Gas</t>
  </si>
  <si>
    <t>Laddhybrid</t>
  </si>
  <si>
    <t xml:space="preserve">            –   1 600</t>
  </si>
  <si>
    <t>1) Bussklasser enligt direktiv 2001/85/EG bilaga I</t>
  </si>
  <si>
    <t>Total körsträcka</t>
  </si>
  <si>
    <t>Genomsnittlig körsträcka</t>
  </si>
  <si>
    <t>Genomsnittlig</t>
  </si>
  <si>
    <t>daglig körsträcka</t>
  </si>
  <si>
    <t>daglig</t>
  </si>
  <si>
    <t>körsträcka</t>
  </si>
  <si>
    <t>Ägare/Typ av trafik</t>
  </si>
  <si>
    <t xml:space="preserve">     därav i yrkesmässig trafik</t>
  </si>
  <si>
    <t xml:space="preserve">               i firmabilstrafik</t>
  </si>
  <si>
    <t>Genomsnittlig körsträcka (mil)</t>
  </si>
  <si>
    <t>Total körsträcka (mil)</t>
  </si>
  <si>
    <t>Antal lätta lastbilar</t>
  </si>
  <si>
    <t>Antal tunga lastbilar</t>
  </si>
  <si>
    <t>Totalt antal     körda mil</t>
  </si>
  <si>
    <t>Elfordon</t>
  </si>
  <si>
    <t>Ägd av fysisk person</t>
  </si>
  <si>
    <t>Ägd av juridisk person</t>
  </si>
  <si>
    <t xml:space="preserve"> </t>
  </si>
  <si>
    <t xml:space="preserve">   därav  taxi</t>
  </si>
  <si>
    <t xml:space="preserve">   därav  husbil</t>
  </si>
  <si>
    <t>2021-</t>
  </si>
  <si>
    <t>Timmerbilar</t>
  </si>
  <si>
    <r>
      <t>Motorcyklar</t>
    </r>
    <r>
      <rPr>
        <vertAlign val="superscript"/>
        <sz val="8"/>
        <color theme="1"/>
        <rFont val="Arial"/>
        <family val="2"/>
      </rPr>
      <t>1)</t>
    </r>
  </si>
  <si>
    <t>-2004</t>
  </si>
  <si>
    <t>2022-</t>
  </si>
  <si>
    <t>1) Uppgifterna för motorcyklar avser år 2021</t>
  </si>
  <si>
    <t>okänd</t>
  </si>
  <si>
    <r>
      <t xml:space="preserve">Kontaktperson Trafikanalys / </t>
    </r>
    <r>
      <rPr>
        <b/>
        <i/>
        <sz val="10"/>
        <rFont val="Arial"/>
        <family val="2"/>
      </rPr>
      <t>Contact person at Transport Analysis</t>
    </r>
  </si>
  <si>
    <r>
      <t xml:space="preserve">Kontaktperson SCB / </t>
    </r>
    <r>
      <rPr>
        <b/>
        <i/>
        <sz val="10"/>
        <rFont val="Arial"/>
        <family val="2"/>
      </rPr>
      <t>Contact person at Statistics Sweden</t>
    </r>
  </si>
  <si>
    <t>tel: 010-479 63 73, e-post: magnus.nystrom@scb.se</t>
  </si>
  <si>
    <t>Körsträckor 2022</t>
  </si>
  <si>
    <t>Vehicle kilometers 2022</t>
  </si>
  <si>
    <t>Maria Melkersson</t>
  </si>
  <si>
    <t>tel: 010-414 42 16, e-post: maria.melkersson@trafa.se</t>
  </si>
  <si>
    <r>
      <t>Publiceringsdatum: 2023-04-13 /</t>
    </r>
    <r>
      <rPr>
        <b/>
        <i/>
        <sz val="10"/>
        <rFont val="Arial"/>
        <family val="2"/>
      </rPr>
      <t xml:space="preserve"> Date of publication: April 13, 2023</t>
    </r>
  </si>
  <si>
    <r>
      <rPr>
        <sz val="10"/>
        <rFont val="Arial"/>
        <family val="2"/>
      </rPr>
      <t xml:space="preserve">Tabellerna kompletterades med körsträckor för MC 2023-09-22 </t>
    </r>
    <r>
      <rPr>
        <i/>
        <sz val="10"/>
        <rFont val="Arial"/>
        <family val="2"/>
      </rPr>
      <t>/ The publication was updated with vehicle kilometers for MC September 22, 2023</t>
    </r>
  </si>
  <si>
    <t>Passenger cars</t>
  </si>
  <si>
    <t>Lorries</t>
  </si>
  <si>
    <t>Buses</t>
  </si>
  <si>
    <t>Motorcycles</t>
  </si>
  <si>
    <t>Regional statistics</t>
  </si>
  <si>
    <t>Tabell MC1. Total körsträcka, antal fordon och genomsnittlig körsträcka. Åren 1999–2021.</t>
  </si>
  <si>
    <t>Table MC1. Vehicle kilometers (10 kilometers), number of vehicles and average kilometers driven (10 kilometers). Years 1999–2021.</t>
  </si>
  <si>
    <t>Tabell MC2. Körsträckor och antal motorcyklar efter årsmodell/tillverkningsår och ägare. År 2021.</t>
  </si>
  <si>
    <t>Table MC2. Number of motorcycles and average 10 kilometres driven by year of model/construction and owner. Year 2021.</t>
  </si>
  <si>
    <t>Tabell MC3. Körsträckor och antal motorcyklar efter cylindervolym och ägare. År 2021.</t>
  </si>
  <si>
    <t>Table MC3. Vehicle kilometers (10 kilometers) and number of motorcycles by cylinder volume and owner. Year 2021.</t>
  </si>
  <si>
    <t>Tabell MC4. Körsträckor och antal motorcyklar efter ägare. År 2021.</t>
  </si>
  <si>
    <t>Table MC4. Vehicle kilometers (10 kilometers) and number of motorcycles by owner. Year 2021.</t>
  </si>
  <si>
    <t>Tabell PB1. Total körsträcka, antal personbilar och genomsnittlig körsträcka. Åren 1999–2022.</t>
  </si>
  <si>
    <t>Table PB1. Vehicle kilometers (10 kilometers), number of vehicles and average kilometers driven (10 kilometers). Years 1999–2022.</t>
  </si>
  <si>
    <t>Tabell PB3. Körsträckor och antal personbilar efter ägare. År 2022.</t>
  </si>
  <si>
    <t>Table PB3. Vehicle kilometers (10 kilometers) and number of passenger cars by owner. Year 2022.</t>
  </si>
  <si>
    <t>Tabell PB2. Körsträckor och antal personbilar efter tjänstevikt och ägare. År 2022.</t>
  </si>
  <si>
    <t>Table PB2. Vehicle kilometers (10 kilometers), number of passenger cars, by kerb weight and owner. Year 2022.</t>
  </si>
  <si>
    <t>Tabell LB1. Total körsträcka, antal lätta lastbilar och genomsnittlig körsträcka. Åren 1999–2022.</t>
  </si>
  <si>
    <t>Table LB1. Vehicle kilometers (10 kilometers), number of vehicles and average kilometers driven (10 kilometers). Years 1999–2022.</t>
  </si>
  <si>
    <t>Tabell LB2. Total körsträcka, antal tunga lastbilar och genomsnittlig körsträcka (mil). Åren 1999-2022.</t>
  </si>
  <si>
    <t>Table LB2. Vehicle kilometers (10 kilometers), number of vehicles and average kilometers driven (10 kilometers). Years 1999-2022.</t>
  </si>
  <si>
    <t>Tabell LB5. Körsträckor och antal lastbilar efter karosseri. År 2022.</t>
  </si>
  <si>
    <t>Table LB5. Vehicle kilometers (10 kilometers) and number of lorries by type of body. Year 2022.</t>
  </si>
  <si>
    <t>Tabell LB3. Körsträckor och antal lastbilar efter årsmodell/tillverkningsår och totalvikt. År 2022.</t>
  </si>
  <si>
    <t>Table LB3. Vehicle kilometers (10 kilometers) and number of lorries by year of model/construction and permissible maximum weight. Year 2022.</t>
  </si>
  <si>
    <t>Tabell LB4. Körsträckor och antal lastbilar efter ägare, yrkesmässig trafik, firmabilstrafik och totalvikt. År 2022.</t>
  </si>
  <si>
    <t>Table LB4. Vehicle kilometers (10 kilometers) and number of lorries by owner and used in transport for hire or reward or transport on own account. Year 2022.</t>
  </si>
  <si>
    <t>Tabell LB7. Körsträckor och antal lastbilar efter maximilastvikt. År 2022.</t>
  </si>
  <si>
    <t>Table LB7. Vehicle kilometers (10 kilometers) and number of lorries by load capacity. Year 2022.</t>
  </si>
  <si>
    <t>Tabell LB6. Körsträckor och antal lastbilar efter totalvikt. År 2022.</t>
  </si>
  <si>
    <t>Table LB6. Vehicle kilometers (10 kilometers) and number of lorries by permissible maximum weight. Year 2022.</t>
  </si>
  <si>
    <t>Table BU1. Vehicle kilometers (10 kilometers), number of buses and average kilometers driven (10 kilometers). Years 1999–2022.</t>
  </si>
  <si>
    <t>Tabell BU1. Total körsträcka, antal bussar och genomsnittlig körsträcka. Åren 1999–2022.</t>
  </si>
  <si>
    <t>Table BU4. Vehicle kilometers (10 kilometers) and number of buses by fuel. Year 2022.</t>
  </si>
  <si>
    <t>Tabell BU2. Körsträckor och antal bussar efter årsmodell/tillverkningsår. År 2022.</t>
  </si>
  <si>
    <t>Table BU2. Vehicle kilometres (10 kilometres) and number of buses by year of model/construction. Year 2022.</t>
  </si>
  <si>
    <t>Tabell BU3. Körsträckor och antal bussar efter bussklass. År 2022.</t>
  </si>
  <si>
    <t>Table BU3. Vehicle kilometres (10 kilometres) by bus class. Year 2022.</t>
  </si>
  <si>
    <t>Tabell BU4. Körsträckor och antal bussar efter drivmedel. År 2022.</t>
  </si>
  <si>
    <t>Tabell RS1. Genomsnittlig körsträcka i mil efter registreringslän och fordonsslag. År 2022.</t>
  </si>
  <si>
    <t>Table RS1. Average 10 kilometers driven by different kind of vehicles, by county. Year 2022.</t>
  </si>
  <si>
    <t>Anm: Tabellen avser fordon som varit i trafik någon gång under året</t>
  </si>
  <si>
    <t>Remark: The table refers to vehicles which were in use at least one day during the year</t>
  </si>
  <si>
    <t>Kort om statistiken</t>
  </si>
  <si>
    <t>Ändamål och innehåll</t>
  </si>
  <si>
    <t>Statistikens framställning</t>
  </si>
  <si>
    <t>Statistiken baseras på Transportstyrelsens vägtrafikregister med alla svenskregistrerade vägfordon samt mätarställningar som samlas in vid kontrollbesiktning. Statistiken täcker alla fordon som varit i trafik minst en dag under aktuellt år. Varje fordons körsträcka härleds som differensen mellan två mätarställningar, från två olika besiktningstillfällen. Den totala körsträckan är summan av alla fordonens körsträckor.
Vissa fordon saknar körsträcka på grund av att det t.ex. är så nytt att det ännu ej behövt besiktas eller att mätarställningarna ger en orealistisk körsträcka. För alla fordon som saknar körsträcka skattas en körsträcka utifrån så kallad medelvärdesimputation. Detta innebär att ett fordon som saknar körsträcka får samma körsträcka som en grupp av fordon med körsträcka och liknande fordonsegenskaper.</t>
  </si>
  <si>
    <t>Statistikens kvalitet</t>
  </si>
  <si>
    <r>
      <t xml:space="preserve">De fordon som inte har en observerad körsträcka får en skattad körsträcka, och detta förfarande omfattar stora delar av populationen. Trafikanalys gör i skrivande stund en översyn av modellen som används för att försöka förbättra träffsäkerheten i skattade körsträckor. Modellen som används idag beskrivs i Trafikanalys PM 2011:4. För vidare diskussion om kvalitet, se statistikens kvalitetsdeklaration ("Dokumentation" på </t>
    </r>
    <r>
      <rPr>
        <u/>
        <sz val="10"/>
        <color theme="4" tint="-0.249977111117893"/>
        <rFont val="Arial"/>
        <family val="2"/>
      </rPr>
      <t>www.trafa.se/vagtrafik/korstrackor/</t>
    </r>
    <r>
      <rPr>
        <sz val="10"/>
        <rFont val="Arial"/>
        <family val="2"/>
      </rPr>
      <t>).</t>
    </r>
  </si>
  <si>
    <t>The statistics in brief</t>
  </si>
  <si>
    <t>Purpose and content</t>
  </si>
  <si>
    <t>The statistics describe vehicle kilometres driven with Swedish-registered vehicles subject to inspection. The statistics include passenger cars, light and heavy goods vehicles, buses and motorcycles during 2021. Some time series are presented for the years 1999-2021. The statistics are published in April but for motorcycles the update for the current year is made in September.</t>
  </si>
  <si>
    <t>Generating the statistics</t>
  </si>
  <si>
    <t>The statistics are based on the Swedish Transport Agency's road traffic register with all Swedish-registered road vehicles and odometer readings that are collected during inspection. The statistics cover all vehicles that have been in traffic for at least one day during the current year. The mileage of each vehicle is derived as the difference between two odometer readings, from two different inspections. The total mileage is the sum of all the vehicles' mileages.</t>
  </si>
  <si>
    <t>Some vehicles lack mileage due to the fact that e.g. it is so new that it has not yet been necessary to inspect or that the odometer readings give unrealistic mileage. For all vehicles that do not have a mileage, a mileage is estimated based on so-called mean value imputation. This means that a vehicle that does not have a mileage gets the same mileage as a group of vehicles with observed mileage and similar vehicle characteristics.</t>
  </si>
  <si>
    <t>Statistical quality</t>
  </si>
  <si>
    <r>
      <t xml:space="preserve">Vehicles that do not have an observed mileage receive an estimated mileage, and this procedure is used for a large share of the population. At the time of writing, Transport Analysis is reviewing the model used to try to improve accuracy in estimated mileage. The model used today is described in Transport Analysis PM 2011: 4. For further discussion on quality, see the statistics' quality declaration ("Documentation" at </t>
    </r>
    <r>
      <rPr>
        <u/>
        <sz val="10"/>
        <color theme="4" tint="-0.249977111117893"/>
        <rFont val="Arial"/>
        <family val="2"/>
      </rPr>
      <t>www.trafa.se/en/road-traffic/driving-distances-with-swedish-registered-vehicles/</t>
    </r>
    <r>
      <rPr>
        <sz val="10"/>
        <rFont val="Arial"/>
        <family val="2"/>
      </rPr>
      <t>).</t>
    </r>
  </si>
  <si>
    <t>Definitioner</t>
  </si>
  <si>
    <r>
      <t xml:space="preserve">Teckenförklaring / </t>
    </r>
    <r>
      <rPr>
        <b/>
        <i/>
        <sz val="16"/>
        <color rgb="FFFFFFFF"/>
        <rFont val="Tahoma"/>
        <family val="2"/>
      </rPr>
      <t>Legends</t>
    </r>
  </si>
  <si>
    <t>Teckenförklaring</t>
  </si>
  <si>
    <t>Legends</t>
  </si>
  <si>
    <t xml:space="preserve">..   </t>
  </si>
  <si>
    <t>uppgift inte tillgänglig eller alltför osäker</t>
  </si>
  <si>
    <t>data not available</t>
  </si>
  <si>
    <t xml:space="preserve">.    </t>
  </si>
  <si>
    <t>uppgift kan inte förekomma</t>
  </si>
  <si>
    <t>not applicable</t>
  </si>
  <si>
    <t>–</t>
  </si>
  <si>
    <t>noll (inget finns att redovisa)</t>
  </si>
  <si>
    <t>zero</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</si>
  <si>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</si>
  <si>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</si>
  <si>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</si>
  <si>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</si>
  <si>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</si>
  <si>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</si>
  <si>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</si>
  <si>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</si>
  <si>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</si>
  <si>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</si>
  <si>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</si>
  <si>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Statistiken ska beskriva körsträckor mätt i antal mil som körs med svenskregistrerade besiktningspliktiga fordon. Statistiken omfattar personbilar, lastbilar, bussar och motorcyklar under 2021. Vissa tidsserier presenteras för åren 1999-2022. Statistiken publiceras i april men uppdateras för aktuellt år för motorcyklar först i september.</t>
  </si>
  <si>
    <r>
      <t xml:space="preserve">Uppdateras med 2022 års siffror 2023-09-22 / </t>
    </r>
    <r>
      <rPr>
        <i/>
        <sz val="9"/>
        <rFont val="Arial"/>
        <family val="2"/>
      </rPr>
      <t>Updated with figures for 2022 September 22, 2023</t>
    </r>
  </si>
  <si>
    <t>Stadsbuss</t>
  </si>
  <si>
    <t>Regionbuss</t>
  </si>
  <si>
    <t>Långfärdsbuss</t>
  </si>
  <si>
    <t>Mindre stadsbuss</t>
  </si>
  <si>
    <t>Mindre långfärdsbuss</t>
  </si>
  <si>
    <r>
      <t>Elhybrid/Laddhybrid</t>
    </r>
    <r>
      <rPr>
        <vertAlign val="superscript"/>
        <sz val="8"/>
        <color theme="1" tint="4.9989318521683403E-2"/>
        <rFont val="Arial"/>
        <family val="2"/>
      </rPr>
      <t>1)</t>
    </r>
  </si>
  <si>
    <t>1) På grund av hur dessa registrerats i Vägtrafikregistret kan man inte skilja elhybrider från laddhybrider</t>
  </si>
  <si>
    <t xml:space="preserve">                                                          Trafikanalys Statistik 2023:10</t>
  </si>
  <si>
    <t>Tabell PB5</t>
  </si>
  <si>
    <r>
      <t>Körsträckor och antal personbilar</t>
    </r>
    <r>
      <rPr>
        <b/>
        <vertAlign val="superscript"/>
        <sz val="9"/>
        <rFont val="Arial"/>
        <family val="2"/>
      </rPr>
      <t>1)</t>
    </r>
    <r>
      <rPr>
        <b/>
        <sz val="9"/>
        <rFont val="Arial"/>
        <family val="2"/>
      </rPr>
      <t xml:space="preserve"> efter drivmedel och ägare år 2022</t>
    </r>
  </si>
  <si>
    <t>10 kilometres driven and number of passenger cars by fuel and owner year 2022</t>
  </si>
  <si>
    <r>
      <t>Elhybrid</t>
    </r>
    <r>
      <rPr>
        <vertAlign val="superscript"/>
        <sz val="8"/>
        <rFont val="Arial"/>
        <family val="2"/>
      </rPr>
      <t>2</t>
    </r>
    <r>
      <rPr>
        <vertAlign val="superscript"/>
        <sz val="8"/>
        <color theme="1"/>
        <rFont val="Arial"/>
        <family val="2"/>
      </rPr>
      <t>)</t>
    </r>
  </si>
  <si>
    <t>1) Personbilar som varit i trafik någon gång under året,</t>
  </si>
  <si>
    <t xml:space="preserve">2) Exklusive mildhybrider, se "Mer om statistiken" </t>
  </si>
  <si>
    <t>Tabell PB4</t>
  </si>
  <si>
    <r>
      <t>Körsträckor och antal personbilar</t>
    </r>
    <r>
      <rPr>
        <b/>
        <vertAlign val="superscript"/>
        <sz val="9"/>
        <rFont val="Arial"/>
        <family val="2"/>
      </rPr>
      <t>1)</t>
    </r>
    <r>
      <rPr>
        <b/>
        <sz val="9"/>
        <rFont val="Arial"/>
        <family val="2"/>
      </rPr>
      <t xml:space="preserve"> efter årsmodell/tillverkningsår och ägare år 2022</t>
    </r>
  </si>
  <si>
    <t>10 kilometres driven and number of passenger cars by year of model/construction and by owner, year 2022</t>
  </si>
  <si>
    <r>
      <t xml:space="preserve">Innehåll / </t>
    </r>
    <r>
      <rPr>
        <b/>
        <i/>
        <sz val="16"/>
        <color theme="0"/>
        <rFont val="Tahoma"/>
        <family val="2"/>
      </rPr>
      <t>Content</t>
    </r>
  </si>
  <si>
    <t>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</si>
</sst>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k_r_-;\-* #,##0.00\ _k_r_-;_-* &quot;-&quot;??\ _k_r_-;_-@_-"/>
    <numFmt numFmtId="165" formatCode="0.0"/>
    <numFmt numFmtId="166" formatCode="0.0%"/>
    <numFmt numFmtId="167" formatCode="#,###,##0"/>
    <numFmt numFmtId="168" formatCode="_-* #,##0\ _k_r_-;\-* #,##0\ _k_r_-;_-* &quot;-&quot;??\ _k_r_-;_-@_-"/>
    <numFmt numFmtId="169" formatCode="_-* #,##0.00000000\ _k_r_-;\-* #,##0.00000000\ _k_r_-;_-* &quot;-&quot;??\ _k_r_-;_-@_-"/>
  </numFmts>
  <fonts count="50" x14ac:knownFonts="1">
    <font>
      <sz val="10"/>
      <name val="Arial"/>
    </font>
    <font>
      <sz val="11"/>
      <color theme="1"/>
      <name val="Calibri"/>
      <family val="2"/>
      <scheme val="minor"/>
    </font>
    <font>
      <sz val="11"/>
      <color theme="1"/>
      <name val="Calibri"/>
      <family val="2"/>
      <scheme val="minor"/>
    </font>
    <font>
      <sz val="10"/>
      <name val="Arial"/>
      <family val="2"/>
    </font>
    <font>
      <u/>
      <sz val="10"/>
      <color indexed="36"/>
      <name val="Arial"/>
      <family val="2"/>
    </font>
    <font>
      <sz val="8"/>
      <name val="Arial"/>
      <family val="2"/>
    </font>
    <font>
      <b/>
      <sz val="10"/>
      <color indexed="8"/>
      <name val="Arial"/>
      <family val="2"/>
    </font>
    <font>
      <b/>
      <sz val="10"/>
      <name val="Arial"/>
      <family val="2"/>
    </font>
    <font>
      <b/>
      <sz val="9"/>
      <name val="Arial"/>
      <family val="2"/>
    </font>
    <font>
      <sz val="9"/>
      <name val="Arial"/>
      <family val="2"/>
    </font>
    <font>
      <sz val="8"/>
      <name val="Arial"/>
      <family val="2"/>
    </font>
    <font>
      <b/>
      <sz val="8"/>
      <name val="Arial"/>
      <family val="2"/>
    </font>
    <font>
      <i/>
      <sz val="8"/>
      <name val="Arial"/>
      <family val="2"/>
    </font>
    <font>
      <b/>
      <sz val="8"/>
      <color indexed="8"/>
      <name val="Arial"/>
      <family val="2"/>
    </font>
    <font>
      <vertAlign val="superscript"/>
      <sz val="8"/>
      <name val="Arial"/>
      <family val="2"/>
    </font>
    <font>
      <sz val="8"/>
      <color indexed="8"/>
      <name val="Arial"/>
      <family val="2"/>
    </font>
    <font>
      <b/>
      <sz val="9"/>
      <color indexed="57"/>
      <name val="Arial"/>
      <family val="2"/>
    </font>
    <font>
      <sz val="8"/>
      <color indexed="10"/>
      <name val="Arial"/>
      <family val="2"/>
    </font>
    <font>
      <b/>
      <sz val="16"/>
      <color indexed="9"/>
      <name val="Tahoma"/>
      <family val="2"/>
    </font>
    <font>
      <b/>
      <sz val="18"/>
      <name val="Arial"/>
      <family val="2"/>
    </font>
    <font>
      <b/>
      <i/>
      <sz val="14"/>
      <name val="Arial"/>
      <family val="2"/>
    </font>
    <font>
      <i/>
      <sz val="14"/>
      <name val="Arial"/>
      <family val="2"/>
    </font>
    <font>
      <u/>
      <sz val="10"/>
      <color theme="10"/>
      <name val="Arial"/>
      <family val="2"/>
    </font>
    <font>
      <sz val="8"/>
      <color rgb="FFFF0000"/>
      <name val="Arial"/>
      <family val="2"/>
    </font>
    <font>
      <i/>
      <sz val="9"/>
      <name val="Arial"/>
      <family val="2"/>
    </font>
    <font>
      <i/>
      <sz val="10"/>
      <name val="Arial"/>
      <family val="2"/>
    </font>
    <font>
      <b/>
      <sz val="8"/>
      <color indexed="10"/>
      <name val="Arial"/>
      <family val="2"/>
    </font>
    <font>
      <sz val="8"/>
      <color rgb="FF000000"/>
      <name val="Arial"/>
      <family val="2"/>
    </font>
    <font>
      <vertAlign val="superscript"/>
      <sz val="8"/>
      <color theme="1"/>
      <name val="Arial"/>
      <family val="2"/>
    </font>
    <font>
      <sz val="8"/>
      <name val="Helvetica"/>
      <family val="2"/>
    </font>
    <font>
      <sz val="10"/>
      <color rgb="FFFF0000"/>
      <name val="Arial"/>
      <family val="2"/>
    </font>
    <font>
      <sz val="8"/>
      <color theme="1" tint="4.9989318521683403E-2"/>
      <name val="Arial"/>
      <family val="2"/>
    </font>
    <font>
      <vertAlign val="superscript"/>
      <sz val="8"/>
      <color theme="1" tint="4.9989318521683403E-2"/>
      <name val="Arial"/>
      <family val="2"/>
    </font>
    <font>
      <b/>
      <sz val="8"/>
      <color theme="0"/>
      <name val="Arial"/>
      <family val="2"/>
    </font>
    <font>
      <b/>
      <sz val="8"/>
      <color rgb="FF000000"/>
      <name val="Arial"/>
      <family val="2"/>
    </font>
    <font>
      <b/>
      <i/>
      <sz val="10"/>
      <name val="Arial"/>
      <family val="2"/>
    </font>
    <font>
      <b/>
      <sz val="16"/>
      <color theme="0"/>
      <name val="Tahoma"/>
      <family val="2"/>
    </font>
    <font>
      <sz val="8"/>
      <name val="Verdana"/>
      <family val="2"/>
    </font>
    <font>
      <u/>
      <sz val="10"/>
      <color indexed="12"/>
      <name val="Arial"/>
      <family val="2"/>
    </font>
    <font>
      <u/>
      <sz val="10"/>
      <color theme="4" tint="-0.249977111117893"/>
      <name val="Arial"/>
      <family val="2"/>
    </font>
    <font>
      <b/>
      <i/>
      <sz val="16"/>
      <color indexed="9"/>
      <name val="Tahoma"/>
      <family val="2"/>
    </font>
    <font>
      <b/>
      <i/>
      <sz val="16"/>
      <color rgb="FFFFFFFF"/>
      <name val="Tahoma"/>
      <family val="2"/>
    </font>
    <font>
      <b/>
      <sz val="9.5"/>
      <name val="Arial"/>
      <family val="2"/>
    </font>
    <font>
      <sz val="10"/>
      <name val="Calibri"/>
      <family val="2"/>
    </font>
    <font>
      <u/>
      <sz val="10"/>
      <name val="Arial"/>
      <family val="2"/>
    </font>
    <font>
      <sz val="11"/>
      <color rgb="FFFF0000"/>
      <name val="Calibri"/>
      <family val="2"/>
      <scheme val="minor"/>
    </font>
    <font>
      <b/>
      <vertAlign val="superscript"/>
      <sz val="9"/>
      <name val="Arial"/>
      <family val="2"/>
    </font>
    <font>
      <sz val="9"/>
      <color rgb="FFFF0000"/>
      <name val="Arial"/>
      <family val="2"/>
    </font>
    <font>
      <b/>
      <i/>
      <sz val="16"/>
      <color theme="0"/>
      <name val="Tahoma"/>
      <family val="2"/>
    </font>
    <font>
      <vertAlign val="superscript"/>
      <sz val="10"/>
      <name val="Arial"/>
      <family val="2"/>
    </font>
  </fonts>
  <fills count="8">
    <fill>
      <patternFill patternType="none"/>
    </fill>
    <fill>
      <patternFill patternType="gray125"/>
    </fill>
    <fill>
      <patternFill patternType="gray0625">
        <fgColor indexed="9"/>
      </patternFill>
    </fill>
    <fill>
      <patternFill patternType="solid">
        <fgColor rgb="FF52AF32"/>
        <bgColor indexed="64"/>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rgb="FFFFFFFF"/>
        <bgColor indexed="64"/>
      </patternFill>
    </fill>
  </fills>
  <borders count="13">
    <border>
      <left/>
      <right/>
      <top/>
      <bottom/>
      <diagonal/>
    </border>
    <border>
      <left/>
      <right/>
      <top style="thin">
        <color indexed="47"/>
      </top>
      <bottom style="thin">
        <color indexed="47"/>
      </bottom>
      <diagonal/>
    </border>
    <border>
      <left/>
      <right/>
      <top/>
      <bottom style="thin">
        <color indexed="64"/>
      </bottom>
      <diagonal/>
    </border>
    <border>
      <left/>
      <right/>
      <top style="thin">
        <color indexed="64"/>
      </top>
      <bottom style="thin">
        <color indexed="64"/>
      </bottom>
      <diagonal/>
    </border>
    <border>
      <left/>
      <right/>
      <top style="thin">
        <color indexed="47"/>
      </top>
      <bottom style="thin">
        <color indexed="64"/>
      </bottom>
      <diagonal/>
    </border>
    <border>
      <left/>
      <right/>
      <top style="thin">
        <color indexed="64"/>
      </top>
      <bottom style="thin">
        <color indexed="47"/>
      </bottom>
      <diagonal/>
    </border>
    <border>
      <left/>
      <right/>
      <top/>
      <bottom style="thin">
        <color indexed="47"/>
      </bottom>
      <diagonal/>
    </border>
    <border>
      <left/>
      <right/>
      <top style="thin">
        <color indexed="47"/>
      </top>
      <bottom/>
      <diagonal/>
    </border>
    <border>
      <left/>
      <right/>
      <top style="thin">
        <color indexed="64"/>
      </top>
      <bottom/>
      <diagonal/>
    </border>
    <border>
      <left/>
      <right/>
      <top style="thin">
        <color rgb="FFFFCC99"/>
      </top>
      <bottom style="thin">
        <color rgb="FFFFCC99"/>
      </bottom>
      <diagonal/>
    </border>
    <border>
      <left/>
      <right/>
      <top style="thin">
        <color rgb="FFFFCC99"/>
      </top>
      <bottom style="thin">
        <color indexed="64"/>
      </bottom>
      <diagonal/>
    </border>
    <border>
      <left/>
      <right/>
      <top style="thin">
        <color rgb="FFFFCC99"/>
      </top>
      <bottom/>
      <diagonal/>
    </border>
    <border>
      <left/>
      <right/>
      <top/>
      <bottom style="thin">
        <color rgb="FFFFCC99"/>
      </bottom>
      <diagonal/>
    </border>
  </borders>
  <cellStyleXfs count="21">
    <xf numFmtId="0" fontId="0" fillId="0" borderId="0"/>
    <xf numFmtId="0" fontId="4"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xf numFmtId="0" fontId="3" fillId="0" borderId="0" applyNumberFormat="0"/>
    <xf numFmtId="0" fontId="5" fillId="0" borderId="0"/>
    <xf numFmtId="9" fontId="3" fillId="0" borderId="0" applyFont="0" applyFill="0" applyBorder="0" applyAlignment="0" applyProtection="0"/>
    <xf numFmtId="167" fontId="6" fillId="2" borderId="0" applyNumberFormat="0" applyBorder="0">
      <protection locked="0"/>
    </xf>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0" fontId="37" fillId="0" borderId="0"/>
    <xf numFmtId="0" fontId="38" fillId="0" borderId="0" applyNumberFormat="0" applyFill="0" applyBorder="0" applyAlignment="0" applyProtection="0">
      <alignment vertical="top"/>
      <protection locked="0"/>
    </xf>
    <xf numFmtId="0" fontId="3" fillId="0" borderId="0"/>
    <xf numFmtId="0" fontId="5" fillId="0" borderId="0"/>
    <xf numFmtId="0" fontId="1" fillId="0" borderId="0"/>
    <xf numFmtId="0" fontId="1" fillId="0" borderId="0"/>
  </cellStyleXfs>
  <cellXfs count="247">
    <xf numFmtId="0" fontId="0" fillId="0" borderId="0" xfId="0"/>
    <xf numFmtId="0" fontId="10" fillId="0" borderId="0" xfId="0" applyFont="1"/>
    <xf numFmtId="0" fontId="9" fillId="0" borderId="0" xfId="0" applyFont="1"/>
    <xf numFmtId="0" fontId="8" fillId="0" borderId="0" xfId="0" applyFont="1"/>
    <xf numFmtId="0" fontId="10" fillId="0" borderId="0" xfId="0" applyFont="1" applyAlignment="1">
      <alignment horizontal="left" wrapText="1"/>
    </xf>
    <xf numFmtId="0" fontId="10" fillId="0" borderId="0" xfId="0" applyFont="1" applyAlignment="1">
      <alignment horizontal="left"/>
    </xf>
    <xf numFmtId="0" fontId="10" fillId="0" borderId="0" xfId="0" applyFont="1" applyAlignment="1">
      <alignment horizontal="right"/>
    </xf>
    <xf numFmtId="0" fontId="10" fillId="0" borderId="1" xfId="0" applyFont="1" applyBorder="1" applyAlignment="1">
      <alignment horizontal="left"/>
    </xf>
    <xf numFmtId="3" fontId="10" fillId="0" borderId="0" xfId="0" applyNumberFormat="1" applyFont="1"/>
    <xf numFmtId="0" fontId="10" fillId="0" borderId="2" xfId="0" applyFont="1" applyBorder="1" applyAlignment="1">
      <alignment wrapText="1"/>
    </xf>
    <xf numFmtId="0" fontId="11" fillId="0" borderId="0" xfId="0" applyFont="1" applyAlignment="1">
      <alignment vertical="center"/>
    </xf>
    <xf numFmtId="1" fontId="10" fillId="0" borderId="0" xfId="0" applyNumberFormat="1" applyFont="1"/>
    <xf numFmtId="0" fontId="10" fillId="0" borderId="2" xfId="0" applyFont="1" applyBorder="1"/>
    <xf numFmtId="0" fontId="12" fillId="0" borderId="0" xfId="0" applyFont="1"/>
    <xf numFmtId="3" fontId="11" fillId="0" borderId="0" xfId="0" applyNumberFormat="1" applyFont="1"/>
    <xf numFmtId="0" fontId="11" fillId="0" borderId="0" xfId="0" applyFont="1"/>
    <xf numFmtId="0" fontId="10" fillId="0" borderId="2" xfId="0" applyFont="1" applyBorder="1" applyAlignment="1">
      <alignment horizontal="right" wrapText="1"/>
    </xf>
    <xf numFmtId="3" fontId="10" fillId="0" borderId="0" xfId="0" applyNumberFormat="1" applyFont="1" applyAlignment="1">
      <alignment horizontal="right"/>
    </xf>
    <xf numFmtId="3" fontId="11" fillId="0" borderId="0" xfId="0" applyNumberFormat="1" applyFont="1" applyAlignment="1">
      <alignment horizontal="right"/>
    </xf>
    <xf numFmtId="0" fontId="5" fillId="0" borderId="0" xfId="0" applyFont="1" applyAlignment="1">
      <alignment horizontal="left"/>
    </xf>
    <xf numFmtId="0" fontId="5" fillId="0" borderId="2" xfId="0" applyFont="1" applyBorder="1" applyAlignment="1">
      <alignment horizontal="right" wrapText="1"/>
    </xf>
    <xf numFmtId="3" fontId="5" fillId="0" borderId="1" xfId="0" applyNumberFormat="1" applyFont="1" applyBorder="1" applyAlignment="1">
      <alignment horizontal="right"/>
    </xf>
    <xf numFmtId="0" fontId="10" fillId="0" borderId="0" xfId="0" applyFont="1" applyAlignment="1">
      <alignment horizontal="right" wrapText="1"/>
    </xf>
    <xf numFmtId="3" fontId="5" fillId="0" borderId="0" xfId="0" applyNumberFormat="1" applyFont="1" applyAlignment="1">
      <alignment horizontal="right"/>
    </xf>
    <xf numFmtId="3" fontId="17" fillId="0" borderId="0" xfId="0" applyNumberFormat="1" applyFont="1"/>
    <xf numFmtId="0" fontId="11" fillId="0" borderId="0" xfId="0" applyFont="1" applyAlignment="1">
      <alignment horizontal="right"/>
    </xf>
    <xf numFmtId="0" fontId="5" fillId="0" borderId="0" xfId="0" applyFont="1" applyAlignment="1">
      <alignment horizontal="right"/>
    </xf>
    <xf numFmtId="0" fontId="5" fillId="0" borderId="0" xfId="0" applyFont="1" applyAlignment="1">
      <alignment horizontal="right" wrapText="1"/>
    </xf>
    <xf numFmtId="0" fontId="10" fillId="0" borderId="1" xfId="0" applyFont="1" applyBorder="1"/>
    <xf numFmtId="3" fontId="5" fillId="0" borderId="1" xfId="0" applyNumberFormat="1" applyFont="1" applyBorder="1" applyAlignment="1">
      <alignment horizontal="left"/>
    </xf>
    <xf numFmtId="0" fontId="11" fillId="0" borderId="0" xfId="0" applyFont="1" applyAlignment="1">
      <alignment horizontal="left"/>
    </xf>
    <xf numFmtId="0" fontId="5" fillId="0" borderId="0" xfId="0" applyFont="1"/>
    <xf numFmtId="3" fontId="11" fillId="0" borderId="4" xfId="0" applyNumberFormat="1" applyFont="1" applyBorder="1" applyAlignment="1">
      <alignment horizontal="right"/>
    </xf>
    <xf numFmtId="0" fontId="5" fillId="0" borderId="2" xfId="0" applyFont="1" applyBorder="1"/>
    <xf numFmtId="0" fontId="11" fillId="0" borderId="2" xfId="0" applyFont="1" applyBorder="1"/>
    <xf numFmtId="0" fontId="5" fillId="0" borderId="2" xfId="0" applyFont="1" applyBorder="1" applyAlignment="1">
      <alignment horizontal="right"/>
    </xf>
    <xf numFmtId="3" fontId="15" fillId="0" borderId="0" xfId="0" applyNumberFormat="1" applyFont="1" applyAlignment="1">
      <alignment horizontal="right" wrapText="1"/>
    </xf>
    <xf numFmtId="3" fontId="15" fillId="0" borderId="0" xfId="0" applyNumberFormat="1" applyFont="1" applyAlignment="1">
      <alignment horizontal="right"/>
    </xf>
    <xf numFmtId="3" fontId="5" fillId="0" borderId="1" xfId="0" applyNumberFormat="1" applyFont="1" applyBorder="1" applyAlignment="1">
      <alignment horizontal="right" wrapText="1"/>
    </xf>
    <xf numFmtId="0" fontId="10" fillId="0" borderId="8" xfId="0" applyFont="1" applyBorder="1" applyAlignment="1">
      <alignment horizontal="right" wrapText="1"/>
    </xf>
    <xf numFmtId="0" fontId="16" fillId="0" borderId="0" xfId="0" applyFont="1" applyAlignment="1">
      <alignment horizontal="left"/>
    </xf>
    <xf numFmtId="0" fontId="5" fillId="0" borderId="0" xfId="0" applyFont="1" applyAlignment="1">
      <alignment horizontal="left" wrapText="1"/>
    </xf>
    <xf numFmtId="3" fontId="5" fillId="0" borderId="0" xfId="0" applyNumberFormat="1" applyFont="1" applyAlignment="1">
      <alignment horizontal="right" wrapText="1"/>
    </xf>
    <xf numFmtId="3" fontId="5" fillId="0" borderId="0" xfId="0" applyNumberFormat="1" applyFont="1"/>
    <xf numFmtId="0" fontId="19" fillId="0" borderId="0" xfId="0" applyFont="1"/>
    <xf numFmtId="0" fontId="20" fillId="0" borderId="0" xfId="0" applyFont="1"/>
    <xf numFmtId="0" fontId="12" fillId="0" borderId="2" xfId="0" applyFont="1" applyBorder="1" applyAlignment="1">
      <alignment horizontal="right"/>
    </xf>
    <xf numFmtId="0" fontId="10" fillId="0" borderId="8" xfId="0" applyFont="1" applyBorder="1" applyAlignment="1">
      <alignment horizontal="left" wrapText="1"/>
    </xf>
    <xf numFmtId="0" fontId="5" fillId="0" borderId="8" xfId="0" applyFont="1" applyBorder="1" applyAlignment="1">
      <alignment horizontal="left"/>
    </xf>
    <xf numFmtId="0" fontId="8" fillId="0" borderId="0" xfId="0" applyFont="1" applyAlignment="1">
      <alignment horizontal="left"/>
    </xf>
    <xf numFmtId="0" fontId="12" fillId="0" borderId="0" xfId="0" applyFont="1" applyAlignment="1">
      <alignment horizontal="left"/>
    </xf>
    <xf numFmtId="0" fontId="10" fillId="0" borderId="2" xfId="0" applyFont="1" applyBorder="1" applyAlignment="1">
      <alignment horizontal="right"/>
    </xf>
    <xf numFmtId="0" fontId="10" fillId="0" borderId="0" xfId="0" applyFont="1" applyAlignment="1">
      <alignment wrapText="1"/>
    </xf>
    <xf numFmtId="0" fontId="5" fillId="0" borderId="1" xfId="0" applyFont="1" applyBorder="1" applyAlignment="1">
      <alignment horizontal="left"/>
    </xf>
    <xf numFmtId="0" fontId="5" fillId="0" borderId="0" xfId="0" applyFont="1" applyAlignment="1">
      <alignment wrapText="1"/>
    </xf>
    <xf numFmtId="0" fontId="11" fillId="0" borderId="4" xfId="0" applyFont="1" applyBorder="1" applyAlignment="1">
      <alignment horizontal="left"/>
    </xf>
    <xf numFmtId="0" fontId="5" fillId="0" borderId="1" xfId="0" applyFont="1" applyBorder="1"/>
    <xf numFmtId="0" fontId="16" fillId="0" borderId="0" xfId="0" applyFont="1"/>
    <xf numFmtId="0" fontId="10" fillId="0" borderId="2" xfId="0" applyFont="1" applyBorder="1" applyAlignment="1">
      <alignment horizontal="right" vertical="top" wrapText="1"/>
    </xf>
    <xf numFmtId="166" fontId="10" fillId="0" borderId="0" xfId="6" applyNumberFormat="1" applyFont="1"/>
    <xf numFmtId="0" fontId="10" fillId="0" borderId="8" xfId="0" applyFont="1" applyBorder="1" applyAlignment="1">
      <alignment horizontal="right"/>
    </xf>
    <xf numFmtId="3" fontId="10" fillId="0" borderId="0" xfId="0" applyNumberFormat="1" applyFont="1" applyAlignment="1">
      <alignment wrapText="1"/>
    </xf>
    <xf numFmtId="3" fontId="5" fillId="0" borderId="0" xfId="0" applyNumberFormat="1" applyFont="1" applyAlignment="1">
      <alignment wrapText="1"/>
    </xf>
    <xf numFmtId="3" fontId="10" fillId="0" borderId="0" xfId="0" applyNumberFormat="1" applyFont="1" applyAlignment="1">
      <alignment horizontal="right" wrapText="1"/>
    </xf>
    <xf numFmtId="3" fontId="5" fillId="0" borderId="6" xfId="0" applyNumberFormat="1" applyFont="1" applyBorder="1" applyAlignment="1">
      <alignment horizontal="right"/>
    </xf>
    <xf numFmtId="3" fontId="10" fillId="0" borderId="0" xfId="0" applyNumberFormat="1" applyFont="1" applyAlignment="1">
      <alignment horizontal="right" vertical="center"/>
    </xf>
    <xf numFmtId="0" fontId="10" fillId="0" borderId="0" xfId="0" applyFont="1" applyAlignment="1">
      <alignment vertical="center"/>
    </xf>
    <xf numFmtId="0" fontId="10" fillId="0" borderId="8" xfId="0" applyFont="1" applyBorder="1" applyAlignment="1">
      <alignment horizontal="left"/>
    </xf>
    <xf numFmtId="3" fontId="10" fillId="0" borderId="2" xfId="0" applyNumberFormat="1" applyFont="1" applyBorder="1" applyAlignment="1">
      <alignment horizontal="right"/>
    </xf>
    <xf numFmtId="0" fontId="10" fillId="0" borderId="5" xfId="0" quotePrefix="1" applyFont="1" applyBorder="1" applyAlignment="1">
      <alignment horizontal="left"/>
    </xf>
    <xf numFmtId="0" fontId="11" fillId="0" borderId="4" xfId="0" applyFont="1" applyBorder="1"/>
    <xf numFmtId="0" fontId="11" fillId="0" borderId="2" xfId="0" applyFont="1" applyBorder="1" applyAlignment="1">
      <alignment horizontal="left"/>
    </xf>
    <xf numFmtId="0" fontId="5" fillId="0" borderId="7" xfId="0" applyFont="1" applyBorder="1" applyAlignment="1">
      <alignment horizontal="left"/>
    </xf>
    <xf numFmtId="0" fontId="5" fillId="0" borderId="1" xfId="0" quotePrefix="1" applyFont="1" applyBorder="1" applyAlignment="1">
      <alignment horizontal="left"/>
    </xf>
    <xf numFmtId="0" fontId="5" fillId="0" borderId="3" xfId="0" applyFont="1" applyBorder="1" applyAlignment="1">
      <alignment horizontal="right"/>
    </xf>
    <xf numFmtId="0" fontId="5" fillId="0" borderId="4" xfId="0" applyFont="1" applyBorder="1" applyAlignment="1">
      <alignment horizontal="left"/>
    </xf>
    <xf numFmtId="3" fontId="13" fillId="0" borderId="2" xfId="0" applyNumberFormat="1" applyFont="1" applyBorder="1" applyAlignment="1">
      <alignment horizontal="right"/>
    </xf>
    <xf numFmtId="10" fontId="10" fillId="0" borderId="0" xfId="6" applyNumberFormat="1" applyFont="1"/>
    <xf numFmtId="0" fontId="11" fillId="0" borderId="2" xfId="0" applyFont="1" applyBorder="1" applyAlignment="1">
      <alignment horizontal="right"/>
    </xf>
    <xf numFmtId="0" fontId="5" fillId="0" borderId="3" xfId="0" applyFont="1" applyBorder="1" applyAlignment="1">
      <alignment wrapText="1"/>
    </xf>
    <xf numFmtId="0" fontId="5" fillId="0" borderId="2" xfId="0" applyFont="1" applyBorder="1" applyAlignment="1">
      <alignment horizontal="right" vertical="top" wrapText="1"/>
    </xf>
    <xf numFmtId="3" fontId="5" fillId="0" borderId="3" xfId="0" applyNumberFormat="1" applyFont="1" applyBorder="1" applyAlignment="1">
      <alignment horizontal="right"/>
    </xf>
    <xf numFmtId="1" fontId="5" fillId="0" borderId="0" xfId="0" applyNumberFormat="1" applyFont="1" applyAlignment="1">
      <alignment horizontal="right"/>
    </xf>
    <xf numFmtId="0" fontId="5" fillId="0" borderId="0" xfId="0" applyFont="1" applyAlignment="1">
      <alignment vertical="center"/>
    </xf>
    <xf numFmtId="3" fontId="5" fillId="0" borderId="0" xfId="0" applyNumberFormat="1" applyFont="1" applyAlignment="1">
      <alignment vertical="center"/>
    </xf>
    <xf numFmtId="1" fontId="0" fillId="0" borderId="0" xfId="0" applyNumberFormat="1"/>
    <xf numFmtId="3" fontId="10" fillId="0" borderId="5" xfId="5" applyNumberFormat="1" applyFont="1" applyBorder="1"/>
    <xf numFmtId="3" fontId="10" fillId="0" borderId="1" xfId="5" applyNumberFormat="1" applyFont="1" applyBorder="1"/>
    <xf numFmtId="3" fontId="10" fillId="0" borderId="1" xfId="5" applyNumberFormat="1" applyFont="1" applyBorder="1" applyAlignment="1">
      <alignment wrapText="1"/>
    </xf>
    <xf numFmtId="0" fontId="5" fillId="0" borderId="0" xfId="0" applyFont="1" applyAlignment="1">
      <alignment horizontal="right" vertical="top" wrapText="1"/>
    </xf>
    <xf numFmtId="0" fontId="5" fillId="0" borderId="5" xfId="0" applyFont="1" applyBorder="1"/>
    <xf numFmtId="3" fontId="5" fillId="0" borderId="6" xfId="0" applyNumberFormat="1" applyFont="1" applyBorder="1" applyAlignment="1">
      <alignment horizontal="right" wrapText="1"/>
    </xf>
    <xf numFmtId="0" fontId="5" fillId="0" borderId="1" xfId="0" applyFont="1" applyBorder="1" applyAlignment="1">
      <alignment wrapText="1"/>
    </xf>
    <xf numFmtId="3" fontId="13" fillId="0" borderId="4" xfId="0" applyNumberFormat="1" applyFont="1" applyBorder="1" applyAlignment="1">
      <alignment horizontal="right"/>
    </xf>
    <xf numFmtId="0" fontId="15" fillId="0" borderId="0" xfId="0" applyFont="1" applyAlignment="1">
      <alignment horizontal="right"/>
    </xf>
    <xf numFmtId="168" fontId="10" fillId="0" borderId="0" xfId="8" applyNumberFormat="1" applyFont="1"/>
    <xf numFmtId="3" fontId="13" fillId="0" borderId="0" xfId="0" applyNumberFormat="1" applyFont="1" applyAlignment="1">
      <alignment horizontal="right"/>
    </xf>
    <xf numFmtId="165" fontId="15" fillId="0" borderId="0" xfId="0" applyNumberFormat="1" applyFont="1" applyAlignment="1">
      <alignment horizontal="right"/>
    </xf>
    <xf numFmtId="9" fontId="10" fillId="0" borderId="0" xfId="6" applyFont="1"/>
    <xf numFmtId="3" fontId="11" fillId="0" borderId="0" xfId="0" applyNumberFormat="1" applyFont="1" applyAlignment="1">
      <alignment vertical="center"/>
    </xf>
    <xf numFmtId="166" fontId="11" fillId="0" borderId="0" xfId="6" applyNumberFormat="1" applyFont="1"/>
    <xf numFmtId="3" fontId="15" fillId="0" borderId="0" xfId="0" applyNumberFormat="1" applyFont="1"/>
    <xf numFmtId="1" fontId="11" fillId="0" borderId="0" xfId="0" applyNumberFormat="1" applyFont="1"/>
    <xf numFmtId="0" fontId="5" fillId="0" borderId="3" xfId="0" applyFont="1" applyBorder="1"/>
    <xf numFmtId="1" fontId="10" fillId="0" borderId="0" xfId="0" applyNumberFormat="1" applyFont="1" applyAlignment="1">
      <alignment horizontal="right"/>
    </xf>
    <xf numFmtId="168" fontId="0" fillId="0" borderId="0" xfId="8" applyNumberFormat="1" applyFont="1"/>
    <xf numFmtId="3" fontId="15" fillId="0" borderId="6" xfId="0" applyNumberFormat="1" applyFont="1" applyBorder="1" applyAlignment="1">
      <alignment horizontal="right"/>
    </xf>
    <xf numFmtId="3" fontId="15" fillId="0" borderId="4" xfId="0" applyNumberFormat="1" applyFont="1" applyBorder="1" applyAlignment="1">
      <alignment horizontal="right"/>
    </xf>
    <xf numFmtId="0" fontId="0" fillId="4" borderId="0" xfId="0" applyFill="1"/>
    <xf numFmtId="0" fontId="23" fillId="0" borderId="0" xfId="0" applyFont="1"/>
    <xf numFmtId="0" fontId="24" fillId="0" borderId="0" xfId="0" applyFont="1"/>
    <xf numFmtId="0" fontId="25" fillId="0" borderId="0" xfId="0" applyFont="1"/>
    <xf numFmtId="0" fontId="10" fillId="0" borderId="0" xfId="0" applyFont="1" applyAlignment="1">
      <alignment horizontal="right" vertical="center"/>
    </xf>
    <xf numFmtId="3" fontId="11" fillId="0" borderId="0" xfId="6" applyNumberFormat="1" applyFont="1" applyAlignment="1">
      <alignment vertical="center"/>
    </xf>
    <xf numFmtId="0" fontId="3" fillId="4" borderId="0" xfId="0" applyFont="1" applyFill="1" applyAlignment="1">
      <alignment horizontal="left"/>
    </xf>
    <xf numFmtId="0" fontId="9" fillId="4" borderId="0" xfId="0" applyFont="1" applyFill="1"/>
    <xf numFmtId="0" fontId="22" fillId="0" borderId="0" xfId="2" applyAlignment="1" applyProtection="1"/>
    <xf numFmtId="0" fontId="5" fillId="0" borderId="2" xfId="0" applyFont="1" applyBorder="1" applyAlignment="1">
      <alignment horizontal="left"/>
    </xf>
    <xf numFmtId="0" fontId="0" fillId="0" borderId="0" xfId="0" applyAlignment="1">
      <alignment horizontal="right"/>
    </xf>
    <xf numFmtId="0" fontId="26" fillId="0" borderId="0" xfId="0" applyFont="1" applyAlignment="1">
      <alignment horizontal="left"/>
    </xf>
    <xf numFmtId="3" fontId="11" fillId="0" borderId="2" xfId="0" applyNumberFormat="1" applyFont="1" applyBorder="1" applyAlignment="1">
      <alignment horizontal="right" wrapText="1"/>
    </xf>
    <xf numFmtId="0" fontId="27" fillId="0" borderId="0" xfId="0" applyFont="1" applyAlignment="1">
      <alignment vertical="center"/>
    </xf>
    <xf numFmtId="0" fontId="5" fillId="0" borderId="0" xfId="0" applyFont="1" applyAlignment="1">
      <alignment horizontal="right" vertical="center"/>
    </xf>
    <xf numFmtId="3" fontId="23" fillId="0" borderId="0" xfId="0" applyNumberFormat="1" applyFont="1" applyAlignment="1">
      <alignment horizontal="right"/>
    </xf>
    <xf numFmtId="3" fontId="11" fillId="0" borderId="4" xfId="8" applyNumberFormat="1" applyFont="1" applyBorder="1"/>
    <xf numFmtId="169" fontId="7" fillId="0" borderId="0" xfId="8" applyNumberFormat="1" applyFont="1"/>
    <xf numFmtId="3" fontId="5" fillId="0" borderId="1" xfId="8" applyNumberFormat="1" applyFont="1" applyBorder="1"/>
    <xf numFmtId="3" fontId="15" fillId="0" borderId="6" xfId="0" applyNumberFormat="1" applyFont="1" applyBorder="1" applyAlignment="1">
      <alignment horizontal="left"/>
    </xf>
    <xf numFmtId="3" fontId="15" fillId="0" borderId="4" xfId="0" applyNumberFormat="1" applyFont="1" applyBorder="1" applyAlignment="1">
      <alignment horizontal="left"/>
    </xf>
    <xf numFmtId="0" fontId="29" fillId="0" borderId="0" xfId="0" applyFont="1" applyAlignment="1">
      <alignment horizontal="left"/>
    </xf>
    <xf numFmtId="166" fontId="11" fillId="0" borderId="0" xfId="6" applyNumberFormat="1" applyFont="1" applyAlignment="1">
      <alignment vertical="center"/>
    </xf>
    <xf numFmtId="0" fontId="30" fillId="0" borderId="0" xfId="0" applyFont="1"/>
    <xf numFmtId="168" fontId="30" fillId="0" borderId="0" xfId="0" applyNumberFormat="1" applyFont="1"/>
    <xf numFmtId="0" fontId="24" fillId="0" borderId="0" xfId="0" applyFont="1" applyAlignment="1">
      <alignment horizontal="left"/>
    </xf>
    <xf numFmtId="3" fontId="31" fillId="0" borderId="0" xfId="0" applyNumberFormat="1" applyFont="1" applyAlignment="1">
      <alignment horizontal="right"/>
    </xf>
    <xf numFmtId="0" fontId="31" fillId="0" borderId="0" xfId="0" applyFont="1" applyAlignment="1">
      <alignment horizontal="right"/>
    </xf>
    <xf numFmtId="0" fontId="31" fillId="0" borderId="0" xfId="0" applyFont="1" applyAlignment="1">
      <alignment horizontal="left"/>
    </xf>
    <xf numFmtId="0" fontId="0" fillId="0" borderId="2" xfId="0" applyBorder="1"/>
    <xf numFmtId="0" fontId="5" fillId="0" borderId="3" xfId="0" applyFont="1" applyBorder="1" applyAlignment="1">
      <alignment horizontal="right" wrapText="1"/>
    </xf>
    <xf numFmtId="0" fontId="5" fillId="0" borderId="6" xfId="0" applyFont="1" applyBorder="1" applyAlignment="1">
      <alignment horizontal="left"/>
    </xf>
    <xf numFmtId="3" fontId="5" fillId="0" borderId="4" xfId="0" applyNumberFormat="1" applyFont="1" applyBorder="1" applyAlignment="1">
      <alignment horizontal="right"/>
    </xf>
    <xf numFmtId="0" fontId="10" fillId="0" borderId="0" xfId="0" applyFont="1" applyAlignment="1">
      <alignment horizontal="center"/>
    </xf>
    <xf numFmtId="0" fontId="5" fillId="0" borderId="0" xfId="0" applyFont="1" applyAlignment="1">
      <alignment horizontal="center"/>
    </xf>
    <xf numFmtId="0" fontId="10" fillId="0" borderId="2" xfId="0" applyFont="1" applyBorder="1" applyAlignment="1">
      <alignment horizontal="left" wrapText="1"/>
    </xf>
    <xf numFmtId="0" fontId="5" fillId="0" borderId="8" xfId="0" applyFont="1" applyBorder="1"/>
    <xf numFmtId="0" fontId="23" fillId="0" borderId="0" xfId="0" applyFont="1" applyAlignment="1">
      <alignment horizontal="right"/>
    </xf>
    <xf numFmtId="0" fontId="23" fillId="0" borderId="0" xfId="0" applyFont="1" applyAlignment="1">
      <alignment horizontal="left"/>
    </xf>
    <xf numFmtId="3" fontId="5" fillId="0" borderId="7" xfId="0" applyNumberFormat="1" applyFont="1" applyBorder="1" applyAlignment="1">
      <alignment horizontal="right"/>
    </xf>
    <xf numFmtId="3" fontId="5" fillId="0" borderId="4" xfId="0" applyNumberFormat="1" applyFont="1" applyBorder="1" applyAlignment="1">
      <alignment horizontal="left"/>
    </xf>
    <xf numFmtId="3" fontId="5" fillId="0" borderId="1" xfId="0" quotePrefix="1" applyNumberFormat="1" applyFont="1" applyBorder="1" applyAlignment="1">
      <alignment horizontal="left"/>
    </xf>
    <xf numFmtId="0" fontId="5" fillId="0" borderId="2" xfId="0" applyFont="1" applyBorder="1" applyAlignment="1">
      <alignment wrapText="1"/>
    </xf>
    <xf numFmtId="3" fontId="15" fillId="0" borderId="6" xfId="0" applyNumberFormat="1" applyFont="1" applyBorder="1" applyAlignment="1">
      <alignment horizontal="right" wrapText="1"/>
    </xf>
    <xf numFmtId="3" fontId="13" fillId="0" borderId="4" xfId="0" applyNumberFormat="1" applyFont="1" applyBorder="1" applyAlignment="1">
      <alignment horizontal="right" wrapText="1"/>
    </xf>
    <xf numFmtId="0" fontId="12" fillId="0" borderId="0" xfId="0" applyFont="1" applyAlignment="1">
      <alignment horizontal="right"/>
    </xf>
    <xf numFmtId="0" fontId="33" fillId="0" borderId="0" xfId="0" applyFont="1" applyAlignment="1">
      <alignment horizontal="left"/>
    </xf>
    <xf numFmtId="3" fontId="9" fillId="4" borderId="0" xfId="0" applyNumberFormat="1" applyFont="1" applyFill="1"/>
    <xf numFmtId="3" fontId="0" fillId="0" borderId="0" xfId="0" applyNumberFormat="1"/>
    <xf numFmtId="3" fontId="11" fillId="0" borderId="2" xfId="0" applyNumberFormat="1" applyFont="1" applyBorder="1" applyAlignment="1">
      <alignment horizontal="right"/>
    </xf>
    <xf numFmtId="168" fontId="10" fillId="0" borderId="1" xfId="8" applyNumberFormat="1" applyFont="1" applyBorder="1" applyAlignment="1">
      <alignment horizontal="left"/>
    </xf>
    <xf numFmtId="3" fontId="11" fillId="0" borderId="4" xfId="0" applyNumberFormat="1" applyFont="1" applyBorder="1" applyAlignment="1">
      <alignment horizontal="center"/>
    </xf>
    <xf numFmtId="168" fontId="11" fillId="0" borderId="4" xfId="8" applyNumberFormat="1" applyFont="1" applyBorder="1" applyAlignment="1">
      <alignment horizontal="center"/>
    </xf>
    <xf numFmtId="168" fontId="5" fillId="0" borderId="0" xfId="8" applyNumberFormat="1" applyFont="1"/>
    <xf numFmtId="168" fontId="23" fillId="0" borderId="0" xfId="8" applyNumberFormat="1" applyFont="1"/>
    <xf numFmtId="168" fontId="11" fillId="0" borderId="4" xfId="8" applyNumberFormat="1" applyFont="1" applyBorder="1" applyAlignment="1">
      <alignment horizontal="left"/>
    </xf>
    <xf numFmtId="168" fontId="10" fillId="0" borderId="4" xfId="8" applyNumberFormat="1" applyFont="1" applyBorder="1" applyAlignment="1">
      <alignment horizontal="left"/>
    </xf>
    <xf numFmtId="168" fontId="10" fillId="0" borderId="7" xfId="8" applyNumberFormat="1" applyFont="1" applyBorder="1" applyAlignment="1">
      <alignment horizontal="left"/>
    </xf>
    <xf numFmtId="168" fontId="0" fillId="0" borderId="0" xfId="0" applyNumberFormat="1"/>
    <xf numFmtId="0" fontId="10" fillId="4" borderId="3" xfId="0" applyFont="1" applyFill="1" applyBorder="1" applyAlignment="1">
      <alignment horizontal="left"/>
    </xf>
    <xf numFmtId="0" fontId="10" fillId="4" borderId="3" xfId="0" applyFont="1" applyFill="1" applyBorder="1" applyAlignment="1">
      <alignment horizontal="right"/>
    </xf>
    <xf numFmtId="0" fontId="10" fillId="0" borderId="3" xfId="0" applyFont="1" applyBorder="1" applyAlignment="1">
      <alignment wrapText="1"/>
    </xf>
    <xf numFmtId="0" fontId="10" fillId="0" borderId="3" xfId="0" applyFont="1" applyBorder="1" applyAlignment="1">
      <alignment horizontal="right"/>
    </xf>
    <xf numFmtId="0" fontId="10" fillId="0" borderId="3" xfId="0" applyFont="1" applyBorder="1" applyAlignment="1">
      <alignment horizontal="left" wrapText="1"/>
    </xf>
    <xf numFmtId="0" fontId="5" fillId="0" borderId="9" xfId="0" applyFont="1" applyBorder="1" applyAlignment="1">
      <alignment horizontal="left"/>
    </xf>
    <xf numFmtId="3" fontId="5" fillId="0" borderId="9" xfId="0" applyNumberFormat="1" applyFont="1" applyBorder="1" applyAlignment="1">
      <alignment horizontal="right"/>
    </xf>
    <xf numFmtId="0" fontId="5" fillId="0" borderId="9" xfId="0" applyFont="1" applyBorder="1" applyAlignment="1">
      <alignment horizontal="right"/>
    </xf>
    <xf numFmtId="0" fontId="5" fillId="0" borderId="10" xfId="0" applyFont="1" applyBorder="1" applyAlignment="1">
      <alignment horizontal="left"/>
    </xf>
    <xf numFmtId="3" fontId="5" fillId="0" borderId="10" xfId="0" applyNumberFormat="1" applyFont="1" applyBorder="1" applyAlignment="1">
      <alignment horizontal="right"/>
    </xf>
    <xf numFmtId="0" fontId="5" fillId="0" borderId="10" xfId="0" applyFont="1" applyBorder="1" applyAlignment="1">
      <alignment horizontal="right"/>
    </xf>
    <xf numFmtId="0" fontId="11" fillId="0" borderId="10" xfId="0" applyFont="1" applyBorder="1" applyAlignment="1">
      <alignment horizontal="left"/>
    </xf>
    <xf numFmtId="3" fontId="11" fillId="0" borderId="10" xfId="0" applyNumberFormat="1" applyFont="1" applyBorder="1" applyAlignment="1">
      <alignment horizontal="right"/>
    </xf>
    <xf numFmtId="0" fontId="11" fillId="0" borderId="10" xfId="0" applyFont="1" applyBorder="1" applyAlignment="1">
      <alignment horizontal="right"/>
    </xf>
    <xf numFmtId="0" fontId="5" fillId="0" borderId="11" xfId="0" applyFont="1" applyBorder="1" applyAlignment="1">
      <alignment horizontal="left"/>
    </xf>
    <xf numFmtId="0" fontId="11" fillId="0" borderId="10" xfId="0" applyFont="1" applyBorder="1"/>
    <xf numFmtId="0" fontId="5" fillId="0" borderId="12" xfId="0" applyFont="1" applyBorder="1" applyAlignment="1">
      <alignment horizontal="left"/>
    </xf>
    <xf numFmtId="0" fontId="5" fillId="0" borderId="12" xfId="0" applyFont="1" applyBorder="1" applyAlignment="1">
      <alignment horizontal="right"/>
    </xf>
    <xf numFmtId="3" fontId="5" fillId="0" borderId="12" xfId="0" applyNumberFormat="1" applyFont="1" applyBorder="1" applyAlignment="1">
      <alignment horizontal="right"/>
    </xf>
    <xf numFmtId="0" fontId="34" fillId="0" borderId="10" xfId="0" applyFont="1" applyBorder="1" applyAlignment="1">
      <alignment horizontal="right" vertical="center"/>
    </xf>
    <xf numFmtId="0" fontId="5" fillId="4" borderId="3" xfId="0" applyFont="1" applyFill="1" applyBorder="1"/>
    <xf numFmtId="0" fontId="5" fillId="4" borderId="3" xfId="0" applyFont="1" applyFill="1" applyBorder="1" applyAlignment="1">
      <alignment horizontal="right"/>
    </xf>
    <xf numFmtId="0" fontId="10" fillId="4" borderId="2" xfId="0" applyFont="1" applyFill="1" applyBorder="1"/>
    <xf numFmtId="3" fontId="10" fillId="4" borderId="2" xfId="0" applyNumberFormat="1" applyFont="1" applyFill="1" applyBorder="1" applyAlignment="1">
      <alignment horizontal="right"/>
    </xf>
    <xf numFmtId="0" fontId="10" fillId="4" borderId="2" xfId="0" applyFont="1" applyFill="1" applyBorder="1" applyAlignment="1">
      <alignment horizontal="right"/>
    </xf>
    <xf numFmtId="0" fontId="5" fillId="4" borderId="2" xfId="0" applyFont="1" applyFill="1" applyBorder="1"/>
    <xf numFmtId="0" fontId="5" fillId="4" borderId="2" xfId="0" applyFont="1" applyFill="1" applyBorder="1" applyAlignment="1">
      <alignment horizontal="right" wrapText="1"/>
    </xf>
    <xf numFmtId="0" fontId="7" fillId="0" borderId="0" xfId="14" applyFont="1"/>
    <xf numFmtId="0" fontId="3" fillId="0" borderId="0" xfId="3"/>
    <xf numFmtId="0" fontId="7" fillId="0" borderId="0" xfId="3" applyFont="1"/>
    <xf numFmtId="2" fontId="0" fillId="0" borderId="0" xfId="0" applyNumberFormat="1"/>
    <xf numFmtId="0" fontId="20" fillId="0" borderId="0" xfId="3" applyFont="1"/>
    <xf numFmtId="0" fontId="3" fillId="4" borderId="0" xfId="3" applyFill="1"/>
    <xf numFmtId="0" fontId="21" fillId="0" borderId="0" xfId="3" applyFont="1"/>
    <xf numFmtId="0" fontId="3" fillId="5" borderId="0" xfId="15" applyFont="1" applyFill="1"/>
    <xf numFmtId="0" fontId="3" fillId="5" borderId="0" xfId="15" applyFont="1" applyFill="1" applyAlignment="1">
      <alignment wrapText="1"/>
    </xf>
    <xf numFmtId="0" fontId="7" fillId="5" borderId="0" xfId="15" applyFont="1" applyFill="1" applyAlignment="1">
      <alignment wrapText="1"/>
    </xf>
    <xf numFmtId="0" fontId="35" fillId="5" borderId="0" xfId="15" applyFont="1" applyFill="1" applyAlignment="1">
      <alignment wrapText="1"/>
    </xf>
    <xf numFmtId="0" fontId="22" fillId="5" borderId="0" xfId="2" applyFill="1" applyAlignment="1" applyProtection="1">
      <alignment vertical="top" wrapText="1"/>
    </xf>
    <xf numFmtId="0" fontId="38" fillId="5" borderId="0" xfId="16" applyFill="1" applyAlignment="1" applyProtection="1">
      <alignment vertical="top" wrapText="1"/>
    </xf>
    <xf numFmtId="0" fontId="35" fillId="0" borderId="0" xfId="15" applyFont="1" applyAlignment="1">
      <alignment wrapText="1"/>
    </xf>
    <xf numFmtId="1" fontId="5" fillId="0" borderId="1" xfId="0" applyNumberFormat="1" applyFont="1" applyBorder="1" applyAlignment="1">
      <alignment horizontal="left"/>
    </xf>
    <xf numFmtId="0" fontId="18" fillId="3" borderId="0" xfId="14" applyFont="1" applyFill="1" applyAlignment="1">
      <alignment horizontal="center" vertical="center"/>
    </xf>
    <xf numFmtId="0" fontId="3" fillId="4" borderId="0" xfId="14" applyFill="1"/>
    <xf numFmtId="0" fontId="3" fillId="0" borderId="0" xfId="14"/>
    <xf numFmtId="0" fontId="3" fillId="0" borderId="0" xfId="14" applyAlignment="1">
      <alignment wrapText="1"/>
    </xf>
    <xf numFmtId="0" fontId="40" fillId="3" borderId="0" xfId="14" applyFont="1" applyFill="1" applyAlignment="1">
      <alignment horizontal="center" vertical="center"/>
    </xf>
    <xf numFmtId="0" fontId="3" fillId="4" borderId="0" xfId="17" applyFill="1"/>
    <xf numFmtId="0" fontId="42" fillId="4" borderId="0" xfId="17" applyFont="1" applyFill="1" applyAlignment="1">
      <alignment vertical="center"/>
    </xf>
    <xf numFmtId="0" fontId="35" fillId="4" borderId="0" xfId="17" applyFont="1" applyFill="1"/>
    <xf numFmtId="0" fontId="7" fillId="0" borderId="0" xfId="17" applyFont="1"/>
    <xf numFmtId="0" fontId="3" fillId="4" borderId="0" xfId="18" applyFont="1" applyFill="1" applyAlignment="1">
      <alignment horizontal="left"/>
    </xf>
    <xf numFmtId="0" fontId="43" fillId="4" borderId="0" xfId="18" applyFont="1" applyFill="1" applyAlignment="1">
      <alignment horizontal="left"/>
    </xf>
    <xf numFmtId="0" fontId="3" fillId="4" borderId="0" xfId="18" applyFont="1" applyFill="1"/>
    <xf numFmtId="0" fontId="3" fillId="4" borderId="0" xfId="18" quotePrefix="1" applyFont="1" applyFill="1" applyAlignment="1">
      <alignment horizontal="left"/>
    </xf>
    <xf numFmtId="0" fontId="44" fillId="4" borderId="0" xfId="18" applyFont="1" applyFill="1" applyAlignment="1">
      <alignment horizontal="left"/>
    </xf>
    <xf numFmtId="0" fontId="3" fillId="4" borderId="0" xfId="18" applyFont="1" applyFill="1" applyAlignment="1">
      <alignment wrapText="1"/>
    </xf>
    <xf numFmtId="0" fontId="3" fillId="4" borderId="0" xfId="17" applyFill="1" applyAlignment="1">
      <alignment wrapText="1"/>
    </xf>
    <xf numFmtId="0" fontId="9" fillId="6" borderId="2" xfId="0" applyFont="1" applyFill="1" applyBorder="1"/>
    <xf numFmtId="0" fontId="0" fillId="6" borderId="2" xfId="0" applyFill="1" applyBorder="1"/>
    <xf numFmtId="0" fontId="0" fillId="6" borderId="0" xfId="0" applyFill="1"/>
    <xf numFmtId="0" fontId="5" fillId="6" borderId="2" xfId="0" applyFont="1" applyFill="1" applyBorder="1" applyAlignment="1">
      <alignment horizontal="left"/>
    </xf>
    <xf numFmtId="3" fontId="11" fillId="0" borderId="0" xfId="0" applyNumberFormat="1" applyFont="1" applyAlignment="1">
      <alignment horizontal="right" wrapText="1"/>
    </xf>
    <xf numFmtId="0" fontId="3" fillId="0" borderId="0" xfId="0" applyFont="1"/>
    <xf numFmtId="3" fontId="5" fillId="0" borderId="0" xfId="0" applyNumberFormat="1" applyFont="1" applyAlignment="1">
      <alignment horizontal="left"/>
    </xf>
    <xf numFmtId="1" fontId="5" fillId="0" borderId="0" xfId="0" applyNumberFormat="1" applyFont="1"/>
    <xf numFmtId="0" fontId="5" fillId="0" borderId="8" xfId="0" applyFont="1" applyBorder="1" applyAlignment="1">
      <alignment wrapText="1"/>
    </xf>
    <xf numFmtId="0" fontId="5" fillId="7" borderId="0" xfId="0" applyFont="1" applyFill="1" applyAlignment="1">
      <alignment vertical="center"/>
    </xf>
    <xf numFmtId="3" fontId="1" fillId="0" borderId="0" xfId="19" applyNumberFormat="1"/>
    <xf numFmtId="3" fontId="9" fillId="0" borderId="0" xfId="0" applyNumberFormat="1" applyFont="1"/>
    <xf numFmtId="3" fontId="47" fillId="0" borderId="0" xfId="0" applyNumberFormat="1" applyFont="1"/>
    <xf numFmtId="0" fontId="45" fillId="0" borderId="0" xfId="20" applyFont="1"/>
    <xf numFmtId="3" fontId="23" fillId="0" borderId="0" xfId="0" applyNumberFormat="1" applyFont="1"/>
    <xf numFmtId="0" fontId="36" fillId="3" borderId="0" xfId="14" applyFont="1" applyFill="1" applyAlignment="1">
      <alignment horizontal="center" vertical="center"/>
    </xf>
    <xf numFmtId="0" fontId="36" fillId="3" borderId="0" xfId="3" applyFont="1" applyFill="1" applyAlignment="1">
      <alignment vertical="center"/>
    </xf>
    <xf numFmtId="0" fontId="36" fillId="3" borderId="0" xfId="0" applyFont="1" applyFill="1" applyAlignment="1">
      <alignment horizontal="center" vertical="center"/>
    </xf>
    <xf numFmtId="0" fontId="18" fillId="3" borderId="0" xfId="17" applyFont="1" applyFill="1" applyAlignment="1">
      <alignment horizontal="center" vertical="center"/>
    </xf>
    <xf numFmtId="0" fontId="10" fillId="0" borderId="3" xfId="0" applyFont="1" applyBorder="1" applyAlignment="1">
      <alignment horizontal="center"/>
    </xf>
    <xf numFmtId="0" fontId="5" fillId="0" borderId="3" xfId="0" applyFont="1" applyBorder="1" applyAlignment="1">
      <alignment horizontal="center"/>
    </xf>
    <xf numFmtId="3" fontId="49" fillId="0" borderId="6" xfId="0" applyNumberFormat="1" applyFont="1" applyBorder="1" applyAlignment="1">
      <alignment horizontal="left" wrapText="1"/>
    </xf>
  </cellXfs>
  <cellStyles count="21">
    <cellStyle name="Följde hyperlänken" xfId="1" xr:uid="{00000000-0005-0000-0000-000000000000}"/>
    <cellStyle name="Hyperlänk" xfId="2" builtinId="8"/>
    <cellStyle name="Hyperlänk 2" xfId="16" xr:uid="{0E6355C0-774D-49BD-ACB1-2E3D04B6129B}"/>
    <cellStyle name="Normal" xfId="0" builtinId="0"/>
    <cellStyle name="Normal 11" xfId="14" xr:uid="{12C1675F-0BA7-4D00-85E6-0FD8265B4891}"/>
    <cellStyle name="Normal 2" xfId="3" xr:uid="{00000000-0005-0000-0000-000003000000}"/>
    <cellStyle name="Normal 3" xfId="4" xr:uid="{00000000-0005-0000-0000-000004000000}"/>
    <cellStyle name="Normal 4" xfId="12" xr:uid="{00000000-0005-0000-0000-000005000000}"/>
    <cellStyle name="Normal 5" xfId="20" xr:uid="{937D3743-A445-443F-8C8A-3C0BC8A03235}"/>
    <cellStyle name="Normal 5 4" xfId="17" xr:uid="{89D8F35A-0D35-4E95-8F4C-FBF8E87FFFD4}"/>
    <cellStyle name="Normal 6" xfId="19" xr:uid="{8B7AA5D0-EDDF-4023-8F8E-8F9ACC2D173F}"/>
    <cellStyle name="Normal 6 4" xfId="18" xr:uid="{4A05A457-12A9-4D51-AD15-84E869FEF553}"/>
    <cellStyle name="Normal_ADP_0.3_Tabellmall" xfId="15" xr:uid="{B1EF7434-4EFE-4C18-B073-6FAE35A3A8A3}"/>
    <cellStyle name="Normal_Blad1" xfId="5" xr:uid="{00000000-0005-0000-0000-000006000000}"/>
    <cellStyle name="Procent" xfId="6" builtinId="5"/>
    <cellStyle name="Procent 2" xfId="13" xr:uid="{00000000-0005-0000-0000-000008000000}"/>
    <cellStyle name="Total intermediaire" xfId="7" xr:uid="{00000000-0005-0000-0000-000009000000}"/>
    <cellStyle name="Tusental" xfId="8" builtinId="3"/>
    <cellStyle name="Tusental 2" xfId="9" xr:uid="{00000000-0005-0000-0000-00000B000000}"/>
    <cellStyle name="Tusental 2 2" xfId="11" xr:uid="{00000000-0005-0000-0000-00000C000000}"/>
    <cellStyle name="Tusental 3" xfId="10" xr:uid="{00000000-0005-0000-0000-00000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163830</xdr:colOff>
      <xdr:row>5</xdr:row>
      <xdr:rowOff>137160</xdr:rowOff>
    </xdr:from>
    <xdr:to>
      <xdr:col>3</xdr:col>
      <xdr:colOff>742341</xdr:colOff>
      <xdr:row>9</xdr:row>
      <xdr:rowOff>85726</xdr:rowOff>
    </xdr:to>
    <xdr:pic>
      <xdr:nvPicPr>
        <xdr:cNvPr id="2" name="Bildobjekt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4405" y="1223010"/>
          <a:ext cx="2159661" cy="634366"/>
        </a:xfrm>
        <a:prstGeom prst="rect">
          <a:avLst/>
        </a:prstGeom>
      </xdr:spPr>
    </xdr:pic>
    <xdr:clientData/>
  </xdr:twoCellAnchor>
  <xdr:twoCellAnchor editAs="oneCell">
    <xdr:from>
      <xdr:col>4</xdr:col>
      <xdr:colOff>559708</xdr:colOff>
      <xdr:row>7</xdr:row>
      <xdr:rowOff>19050</xdr:rowOff>
    </xdr:from>
    <xdr:to>
      <xdr:col>8</xdr:col>
      <xdr:colOff>326391</xdr:colOff>
      <xdr:row>9</xdr:row>
      <xdr:rowOff>95139</xdr:rowOff>
    </xdr:to>
    <xdr:pic>
      <xdr:nvPicPr>
        <xdr:cNvPr id="3" name="Bildobjekt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3722008" y="1447800"/>
          <a:ext cx="2928983" cy="41898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15875</xdr:colOff>
      <xdr:row>27</xdr:row>
      <xdr:rowOff>57150</xdr:rowOff>
    </xdr:from>
    <xdr:to>
      <xdr:col>1</xdr:col>
      <xdr:colOff>396875</xdr:colOff>
      <xdr:row>28</xdr:row>
      <xdr:rowOff>116896</xdr:rowOff>
    </xdr:to>
    <xdr:pic>
      <xdr:nvPicPr>
        <xdr:cNvPr id="2" name="Bildobjekt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15875" y="4429125"/>
          <a:ext cx="1466850" cy="221671"/>
        </a:xfrm>
        <a:prstGeom prst="rect">
          <a:avLst/>
        </a:prstGeom>
      </xdr:spPr>
    </xdr:pic>
    <xdr:clientData/>
  </xdr:twoCellAnchor>
  <xdr:twoCellAnchor editAs="oneCell">
    <xdr:from>
      <xdr:col>0</xdr:col>
      <xdr:colOff>142875</xdr:colOff>
      <xdr:row>44</xdr:row>
      <xdr:rowOff>92075</xdr:rowOff>
    </xdr:from>
    <xdr:to>
      <xdr:col>1</xdr:col>
      <xdr:colOff>520700</xdr:colOff>
      <xdr:row>45</xdr:row>
      <xdr:rowOff>145471</xdr:rowOff>
    </xdr:to>
    <xdr:pic>
      <xdr:nvPicPr>
        <xdr:cNvPr id="7" name="Bildobjekt 6">
          <a:extLst>
            <a:ext uri="{FF2B5EF4-FFF2-40B4-BE49-F238E27FC236}">
              <a16:creationId xmlns:a16="http://schemas.microsoft.com/office/drawing/2014/main" id="{00000000-0008-0000-0C00-000007000000}"/>
            </a:ext>
          </a:extLst>
        </xdr:cNvPr>
        <xdr:cNvPicPr>
          <a:picLocks noChangeAspect="1"/>
        </xdr:cNvPicPr>
      </xdr:nvPicPr>
      <xdr:blipFill>
        <a:blip xmlns:r="http://schemas.openxmlformats.org/officeDocument/2006/relationships" r:embed="rId1"/>
        <a:stretch>
          <a:fillRect/>
        </a:stretch>
      </xdr:blipFill>
      <xdr:spPr>
        <a:xfrm>
          <a:off x="142875" y="7369175"/>
          <a:ext cx="1463675" cy="215321"/>
        </a:xfrm>
        <a:prstGeom prst="rect">
          <a:avLst/>
        </a:prstGeom>
      </xdr:spPr>
    </xdr:pic>
    <xdr:clientData/>
  </xdr:twoCellAnchor>
  <xdr:twoCellAnchor editAs="oneCell">
    <xdr:from>
      <xdr:col>0</xdr:col>
      <xdr:colOff>19050</xdr:colOff>
      <xdr:row>62</xdr:row>
      <xdr:rowOff>104775</xdr:rowOff>
    </xdr:from>
    <xdr:to>
      <xdr:col>1</xdr:col>
      <xdr:colOff>400050</xdr:colOff>
      <xdr:row>64</xdr:row>
      <xdr:rowOff>2596</xdr:rowOff>
    </xdr:to>
    <xdr:pic>
      <xdr:nvPicPr>
        <xdr:cNvPr id="8" name="Bildobjekt 7">
          <a:extLst>
            <a:ext uri="{FF2B5EF4-FFF2-40B4-BE49-F238E27FC236}">
              <a16:creationId xmlns:a16="http://schemas.microsoft.com/office/drawing/2014/main" id="{00000000-0008-0000-0C00-000008000000}"/>
            </a:ext>
          </a:extLst>
        </xdr:cNvPr>
        <xdr:cNvPicPr>
          <a:picLocks noChangeAspect="1"/>
        </xdr:cNvPicPr>
      </xdr:nvPicPr>
      <xdr:blipFill>
        <a:blip xmlns:r="http://schemas.openxmlformats.org/officeDocument/2006/relationships" r:embed="rId1"/>
        <a:stretch>
          <a:fillRect/>
        </a:stretch>
      </xdr:blipFill>
      <xdr:spPr>
        <a:xfrm>
          <a:off x="19050" y="10420350"/>
          <a:ext cx="1466850" cy="22167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53975</xdr:colOff>
      <xdr:row>28</xdr:row>
      <xdr:rowOff>60325</xdr:rowOff>
    </xdr:from>
    <xdr:to>
      <xdr:col>1</xdr:col>
      <xdr:colOff>835025</xdr:colOff>
      <xdr:row>29</xdr:row>
      <xdr:rowOff>113721</xdr:rowOff>
    </xdr:to>
    <xdr:pic>
      <xdr:nvPicPr>
        <xdr:cNvPr id="2" name="Bildobjekt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53975" y="4594225"/>
          <a:ext cx="1390650" cy="21532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29</xdr:row>
          <xdr:rowOff>0</xdr:rowOff>
        </xdr:from>
        <xdr:to>
          <xdr:col>0</xdr:col>
          <xdr:colOff>7620</xdr:colOff>
          <xdr:row>29</xdr:row>
          <xdr:rowOff>0</xdr:rowOff>
        </xdr:to>
        <xdr:sp macro="" textlink="">
          <xdr:nvSpPr>
            <xdr:cNvPr id="57345" name="Bild 2" hidden="1">
              <a:extLst>
                <a:ext uri="{63B3BB69-23CF-44E3-9099-C40C66FF867C}">
                  <a14:compatExt spid="_x0000_s57345"/>
                </a:ext>
                <a:ext uri="{FF2B5EF4-FFF2-40B4-BE49-F238E27FC236}">
                  <a16:creationId xmlns:a16="http://schemas.microsoft.com/office/drawing/2014/main" id="{00000000-0008-0000-0E00-000001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29</xdr:row>
          <xdr:rowOff>0</xdr:rowOff>
        </xdr:from>
        <xdr:to>
          <xdr:col>0</xdr:col>
          <xdr:colOff>7620</xdr:colOff>
          <xdr:row>29</xdr:row>
          <xdr:rowOff>0</xdr:rowOff>
        </xdr:to>
        <xdr:sp macro="" textlink="">
          <xdr:nvSpPr>
            <xdr:cNvPr id="57355" name="Bild 2" hidden="1">
              <a:extLst>
                <a:ext uri="{63B3BB69-23CF-44E3-9099-C40C66FF867C}">
                  <a14:compatExt spid="_x0000_s57355"/>
                </a:ext>
                <a:ext uri="{FF2B5EF4-FFF2-40B4-BE49-F238E27FC236}">
                  <a16:creationId xmlns:a16="http://schemas.microsoft.com/office/drawing/2014/main" id="{00000000-0008-0000-0E00-00000B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29</xdr:row>
          <xdr:rowOff>0</xdr:rowOff>
        </xdr:from>
        <xdr:to>
          <xdr:col>0</xdr:col>
          <xdr:colOff>7620</xdr:colOff>
          <xdr:row>29</xdr:row>
          <xdr:rowOff>0</xdr:rowOff>
        </xdr:to>
        <xdr:sp macro="" textlink="">
          <xdr:nvSpPr>
            <xdr:cNvPr id="57360" name="Bild 2" hidden="1">
              <a:extLst>
                <a:ext uri="{63B3BB69-23CF-44E3-9099-C40C66FF867C}">
                  <a14:compatExt spid="_x0000_s57360"/>
                </a:ext>
                <a:ext uri="{FF2B5EF4-FFF2-40B4-BE49-F238E27FC236}">
                  <a16:creationId xmlns:a16="http://schemas.microsoft.com/office/drawing/2014/main" id="{00000000-0008-0000-0E00-000010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29</xdr:row>
          <xdr:rowOff>0</xdr:rowOff>
        </xdr:from>
        <xdr:to>
          <xdr:col>0</xdr:col>
          <xdr:colOff>7620</xdr:colOff>
          <xdr:row>29</xdr:row>
          <xdr:rowOff>0</xdr:rowOff>
        </xdr:to>
        <xdr:sp macro="" textlink="">
          <xdr:nvSpPr>
            <xdr:cNvPr id="57365" name="Object 21" hidden="1">
              <a:extLst>
                <a:ext uri="{63B3BB69-23CF-44E3-9099-C40C66FF867C}">
                  <a14:compatExt spid="_x0000_s57365"/>
                </a:ext>
                <a:ext uri="{FF2B5EF4-FFF2-40B4-BE49-F238E27FC236}">
                  <a16:creationId xmlns:a16="http://schemas.microsoft.com/office/drawing/2014/main" id="{00000000-0008-0000-0E00-000015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38100</xdr:colOff>
      <xdr:row>29</xdr:row>
      <xdr:rowOff>66675</xdr:rowOff>
    </xdr:from>
    <xdr:to>
      <xdr:col>1</xdr:col>
      <xdr:colOff>609600</xdr:colOff>
      <xdr:row>30</xdr:row>
      <xdr:rowOff>120071</xdr:rowOff>
    </xdr:to>
    <xdr:pic>
      <xdr:nvPicPr>
        <xdr:cNvPr id="2" name="Bildobjekt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38100" y="4762500"/>
          <a:ext cx="1438275" cy="215321"/>
        </a:xfrm>
        <a:prstGeom prst="rect">
          <a:avLst/>
        </a:prstGeom>
      </xdr:spPr>
    </xdr:pic>
    <xdr:clientData/>
  </xdr:twoCellAnchor>
  <xdr:twoCellAnchor editAs="oneCell">
    <xdr:from>
      <xdr:col>0</xdr:col>
      <xdr:colOff>53975</xdr:colOff>
      <xdr:row>48</xdr:row>
      <xdr:rowOff>34925</xdr:rowOff>
    </xdr:from>
    <xdr:to>
      <xdr:col>1</xdr:col>
      <xdr:colOff>625475</xdr:colOff>
      <xdr:row>49</xdr:row>
      <xdr:rowOff>88321</xdr:rowOff>
    </xdr:to>
    <xdr:pic>
      <xdr:nvPicPr>
        <xdr:cNvPr id="3" name="Bildobjekt 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1"/>
        <a:stretch>
          <a:fillRect/>
        </a:stretch>
      </xdr:blipFill>
      <xdr:spPr>
        <a:xfrm>
          <a:off x="53975" y="7807325"/>
          <a:ext cx="1438275" cy="215321"/>
        </a:xfrm>
        <a:prstGeom prst="rect">
          <a:avLst/>
        </a:prstGeom>
      </xdr:spPr>
    </xdr:pic>
    <xdr:clientData/>
  </xdr:twoCellAnchor>
  <xdr:twoCellAnchor editAs="oneCell">
    <xdr:from>
      <xdr:col>0</xdr:col>
      <xdr:colOff>76200</xdr:colOff>
      <xdr:row>62</xdr:row>
      <xdr:rowOff>79375</xdr:rowOff>
    </xdr:from>
    <xdr:to>
      <xdr:col>1</xdr:col>
      <xdr:colOff>615950</xdr:colOff>
      <xdr:row>63</xdr:row>
      <xdr:rowOff>132771</xdr:rowOff>
    </xdr:to>
    <xdr:pic>
      <xdr:nvPicPr>
        <xdr:cNvPr id="4" name="Bildobjekt 3">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1"/>
        <a:stretch>
          <a:fillRect/>
        </a:stretch>
      </xdr:blipFill>
      <xdr:spPr>
        <a:xfrm>
          <a:off x="76200" y="10118725"/>
          <a:ext cx="1406525" cy="21532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73025</xdr:colOff>
      <xdr:row>31</xdr:row>
      <xdr:rowOff>50800</xdr:rowOff>
    </xdr:from>
    <xdr:to>
      <xdr:col>1</xdr:col>
      <xdr:colOff>330200</xdr:colOff>
      <xdr:row>32</xdr:row>
      <xdr:rowOff>104196</xdr:rowOff>
    </xdr:to>
    <xdr:pic>
      <xdr:nvPicPr>
        <xdr:cNvPr id="2" name="Bildobjekt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73025" y="5194300"/>
          <a:ext cx="1438275" cy="2153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xdr:row>
      <xdr:rowOff>47626</xdr:rowOff>
    </xdr:from>
    <xdr:to>
      <xdr:col>0</xdr:col>
      <xdr:colOff>8896350</xdr:colOff>
      <xdr:row>72</xdr:row>
      <xdr:rowOff>47625</xdr:rowOff>
    </xdr:to>
    <xdr:sp macro="" textlink="">
      <xdr:nvSpPr>
        <xdr:cNvPr id="2" name="textruta 1">
          <a:extLst>
            <a:ext uri="{FF2B5EF4-FFF2-40B4-BE49-F238E27FC236}">
              <a16:creationId xmlns:a16="http://schemas.microsoft.com/office/drawing/2014/main" id="{00000000-0008-0000-0300-000002000000}"/>
            </a:ext>
          </a:extLst>
        </xdr:cNvPr>
        <xdr:cNvSpPr txBox="1"/>
      </xdr:nvSpPr>
      <xdr:spPr>
        <a:xfrm>
          <a:off x="9525" y="428626"/>
          <a:ext cx="8886825" cy="11271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sv-SE" sz="1100" b="1"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i="0">
              <a:solidFill>
                <a:schemeClr val="dk1"/>
              </a:solidFill>
              <a:effectLst/>
              <a:latin typeface="+mn-lt"/>
              <a:ea typeface="+mn-ea"/>
              <a:cs typeface="+mn-cs"/>
            </a:rPr>
            <a:t>Antal fordon</a:t>
          </a:r>
        </a:p>
        <a:p>
          <a:pPr marL="0" marR="0" lvl="0" indent="0" defTabSz="914400" eaLnBrk="1" fontAlgn="auto" latinLnBrk="0" hangingPunct="1">
            <a:lnSpc>
              <a:spcPct val="100000"/>
            </a:lnSpc>
            <a:spcBef>
              <a:spcPts val="0"/>
            </a:spcBef>
            <a:spcAft>
              <a:spcPts val="0"/>
            </a:spcAft>
            <a:buClrTx/>
            <a:buSzTx/>
            <a:buFontTx/>
            <a:buNone/>
            <a:tabLst/>
            <a:defRPr/>
          </a:pPr>
          <a:r>
            <a:rPr lang="sv-SE" sz="1100" b="0" i="0">
              <a:solidFill>
                <a:schemeClr val="dk1"/>
              </a:solidFill>
              <a:effectLst/>
              <a:latin typeface="+mn-lt"/>
              <a:ea typeface="+mn-ea"/>
              <a:cs typeface="+mn-cs"/>
            </a:rPr>
            <a:t>Statistiken om körsträckor avser kalenderåret och alla fordon som har varit i trafik någon gång under året. Antalet fordon som varit i trafik någon gång under året är högre än den uppgift som redovisas i statistiken </a:t>
          </a:r>
          <a:r>
            <a:rPr lang="sv-SE" sz="1100" b="0" i="1">
              <a:solidFill>
                <a:schemeClr val="dk1"/>
              </a:solidFill>
              <a:effectLst/>
              <a:latin typeface="+mn-lt"/>
              <a:ea typeface="+mn-ea"/>
              <a:cs typeface="+mn-cs"/>
            </a:rPr>
            <a:t>Fordon</a:t>
          </a:r>
          <a:r>
            <a:rPr lang="sv-SE" sz="1100" b="0" i="0">
              <a:solidFill>
                <a:schemeClr val="dk1"/>
              </a:solidFill>
              <a:effectLst/>
              <a:latin typeface="+mn-lt"/>
              <a:ea typeface="+mn-ea"/>
              <a:cs typeface="+mn-cs"/>
            </a:rPr>
            <a:t>; i </a:t>
          </a:r>
          <a:r>
            <a:rPr lang="sv-SE" sz="1100" b="0" i="1">
              <a:solidFill>
                <a:schemeClr val="dk1"/>
              </a:solidFill>
              <a:effectLst/>
              <a:latin typeface="+mn-lt"/>
              <a:ea typeface="+mn-ea"/>
              <a:cs typeface="+mn-cs"/>
            </a:rPr>
            <a:t>Fordon</a:t>
          </a:r>
          <a:r>
            <a:rPr lang="sv-SE" sz="1100" b="0" i="0">
              <a:solidFill>
                <a:schemeClr val="dk1"/>
              </a:solidFill>
              <a:effectLst/>
              <a:latin typeface="+mn-lt"/>
              <a:ea typeface="+mn-ea"/>
              <a:cs typeface="+mn-cs"/>
            </a:rPr>
            <a:t> redovisas antalet fordon i trafik vid en specifik tidpunkt (årsskiftet).</a:t>
          </a:r>
        </a:p>
        <a:p>
          <a:pPr marL="0" marR="0" lvl="0" indent="0" defTabSz="914400" eaLnBrk="1" fontAlgn="auto" latinLnBrk="0" hangingPunct="1">
            <a:lnSpc>
              <a:spcPct val="100000"/>
            </a:lnSpc>
            <a:spcBef>
              <a:spcPts val="0"/>
            </a:spcBef>
            <a:spcAft>
              <a:spcPts val="0"/>
            </a:spcAft>
            <a:buClrTx/>
            <a:buSzTx/>
            <a:buFontTx/>
            <a:buNone/>
            <a:tabLst/>
            <a:defRPr/>
          </a:pPr>
          <a:endParaRPr lang="sv-SE" sz="1100" b="1"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i="0">
              <a:solidFill>
                <a:schemeClr val="dk1"/>
              </a:solidFill>
              <a:effectLst/>
              <a:latin typeface="+mn-lt"/>
              <a:ea typeface="+mn-ea"/>
              <a:cs typeface="+mn-cs"/>
            </a:rPr>
            <a:t>Enskild näringsidkare </a:t>
          </a:r>
          <a:r>
            <a:rPr lang="sv-SE" sz="1100">
              <a:solidFill>
                <a:schemeClr val="dk1"/>
              </a:solidFill>
              <a:effectLst/>
              <a:latin typeface="+mn-lt"/>
              <a:ea typeface="+mn-ea"/>
              <a:cs typeface="+mn-cs"/>
            </a:rPr>
            <a:t> </a:t>
          </a:r>
          <a:br>
            <a:rPr lang="sv-SE" sz="1100">
              <a:solidFill>
                <a:schemeClr val="dk1"/>
              </a:solidFill>
              <a:effectLst/>
              <a:latin typeface="+mn-lt"/>
              <a:ea typeface="+mn-ea"/>
              <a:cs typeface="+mn-cs"/>
            </a:rPr>
          </a:br>
          <a:r>
            <a:rPr lang="sv-SE" sz="1100" b="0" i="0">
              <a:solidFill>
                <a:schemeClr val="dk1"/>
              </a:solidFill>
              <a:effectLst/>
              <a:latin typeface="+mn-lt"/>
              <a:ea typeface="+mn-ea"/>
              <a:cs typeface="+mn-cs"/>
            </a:rPr>
            <a:t>En enskild näringsidkare är en person som själv driver och ansvarar för ett företag.</a:t>
          </a:r>
          <a:r>
            <a:rPr lang="sv-SE" sz="1100" b="0" i="0" baseline="0">
              <a:solidFill>
                <a:schemeClr val="dk1"/>
              </a:solidFill>
              <a:effectLst/>
              <a:latin typeface="+mn-lt"/>
              <a:ea typeface="+mn-ea"/>
              <a:cs typeface="+mn-cs"/>
            </a:rPr>
            <a:t> </a:t>
          </a:r>
          <a:r>
            <a:rPr lang="sv-SE" sz="1100" b="0" i="0">
              <a:solidFill>
                <a:schemeClr val="dk1"/>
              </a:solidFill>
              <a:effectLst/>
              <a:latin typeface="+mn-lt"/>
              <a:ea typeface="+mn-ea"/>
              <a:cs typeface="+mn-cs"/>
            </a:rPr>
            <a:t>Enligt bolagsverket är en enskild näringsidkare inte en juridisk person. </a:t>
          </a:r>
          <a:r>
            <a:rPr lang="sv-SE" sz="1100">
              <a:solidFill>
                <a:schemeClr val="dk1"/>
              </a:solidFill>
              <a:effectLst/>
              <a:latin typeface="+mn-lt"/>
              <a:ea typeface="+mn-ea"/>
              <a:cs typeface="+mn-cs"/>
            </a:rPr>
            <a:t> </a:t>
          </a:r>
          <a:r>
            <a:rPr lang="sv-SE" sz="1100" b="0" i="0">
              <a:solidFill>
                <a:schemeClr val="dk1"/>
              </a:solidFill>
              <a:effectLst/>
              <a:latin typeface="+mn-lt"/>
              <a:ea typeface="+mn-ea"/>
              <a:cs typeface="+mn-cs"/>
            </a:rPr>
            <a:t>I fordonsstatistiken redovisas dock alla bolagsformer under juridisk person. </a:t>
          </a:r>
          <a:r>
            <a:rPr lang="sv-SE" sz="1100">
              <a:solidFill>
                <a:schemeClr val="dk1"/>
              </a:solidFill>
              <a:effectLst/>
              <a:latin typeface="+mn-lt"/>
              <a:ea typeface="+mn-ea"/>
              <a:cs typeface="+mn-cs"/>
            </a:rPr>
            <a:t> </a:t>
          </a:r>
          <a:r>
            <a:rPr lang="sv-SE" sz="1100" b="0" i="0">
              <a:solidFill>
                <a:schemeClr val="dk1"/>
              </a:solidFill>
              <a:effectLst/>
              <a:latin typeface="+mn-lt"/>
              <a:ea typeface="+mn-ea"/>
              <a:cs typeface="+mn-cs"/>
            </a:rPr>
            <a:t> </a:t>
          </a:r>
          <a:r>
            <a:rPr lang="sv-SE" sz="1100">
              <a:solidFill>
                <a:schemeClr val="dk1"/>
              </a:solidFill>
              <a:effectLst/>
              <a:latin typeface="+mn-lt"/>
              <a:ea typeface="+mn-ea"/>
              <a:cs typeface="+mn-cs"/>
            </a:rPr>
            <a:t> </a:t>
          </a:r>
          <a:endParaRPr lang="sv-SE">
            <a:effectLst/>
          </a:endParaRPr>
        </a:p>
        <a:p>
          <a:endParaRPr lang="sv-SE" sz="1100" b="1" i="0">
            <a:solidFill>
              <a:schemeClr val="dk1"/>
            </a:solidFill>
            <a:effectLst/>
            <a:latin typeface="+mn-lt"/>
            <a:ea typeface="+mn-ea"/>
            <a:cs typeface="+mn-cs"/>
          </a:endParaRPr>
        </a:p>
        <a:p>
          <a:r>
            <a:rPr lang="sv-SE" sz="1100" b="1" i="0">
              <a:solidFill>
                <a:schemeClr val="dk1"/>
              </a:solidFill>
              <a:effectLst/>
              <a:latin typeface="+mn-lt"/>
              <a:ea typeface="+mn-ea"/>
              <a:cs typeface="+mn-cs"/>
            </a:rPr>
            <a:t>Lastbil</a:t>
          </a:r>
          <a:r>
            <a:rPr lang="sv-SE" sz="1100" b="0" i="0" baseline="0">
              <a:solidFill>
                <a:schemeClr val="dk1"/>
              </a:solidFill>
              <a:effectLst/>
              <a:latin typeface="+mn-lt"/>
              <a:ea typeface="+mn-ea"/>
              <a:cs typeface="+mn-cs"/>
            </a:rPr>
            <a:t> </a:t>
          </a:r>
          <a:br>
            <a:rPr lang="sv-SE" sz="1100" b="0" i="0" baseline="0">
              <a:solidFill>
                <a:schemeClr val="dk1"/>
              </a:solidFill>
              <a:effectLst/>
              <a:latin typeface="+mn-lt"/>
              <a:ea typeface="+mn-ea"/>
              <a:cs typeface="+mn-cs"/>
            </a:rPr>
          </a:br>
          <a:r>
            <a:rPr lang="sv-SE" sz="1100" b="0" i="0">
              <a:solidFill>
                <a:schemeClr val="dk1"/>
              </a:solidFill>
              <a:effectLst/>
              <a:latin typeface="+mn-lt"/>
              <a:ea typeface="+mn-ea"/>
              <a:cs typeface="+mn-cs"/>
            </a:rPr>
            <a:t>Med</a:t>
          </a:r>
          <a:r>
            <a:rPr lang="sv-SE" sz="1100" b="0" i="0" baseline="0">
              <a:solidFill>
                <a:schemeClr val="dk1"/>
              </a:solidFill>
              <a:effectLst/>
              <a:latin typeface="+mn-lt"/>
              <a:ea typeface="+mn-ea"/>
              <a:cs typeface="+mn-cs"/>
            </a:rPr>
            <a:t> lätt lastbil avses </a:t>
          </a:r>
          <a:r>
            <a:rPr lang="sv-SE" sz="1100" b="0">
              <a:solidFill>
                <a:schemeClr val="dk1"/>
              </a:solidFill>
              <a:effectLst/>
              <a:latin typeface="+mn-lt"/>
              <a:ea typeface="+mn-ea"/>
              <a:cs typeface="+mn-cs"/>
            </a:rPr>
            <a:t>lastbil </a:t>
          </a:r>
          <a:r>
            <a:rPr lang="sv-SE" sz="1100">
              <a:solidFill>
                <a:schemeClr val="dk1"/>
              </a:solidFill>
              <a:effectLst/>
              <a:latin typeface="+mn-lt"/>
              <a:ea typeface="+mn-ea"/>
              <a:cs typeface="+mn-cs"/>
            </a:rPr>
            <a:t>med en totalvikt på högst 3 500 kg. Tung</a:t>
          </a:r>
          <a:r>
            <a:rPr lang="sv-SE" sz="1100" baseline="0">
              <a:solidFill>
                <a:schemeClr val="dk1"/>
              </a:solidFill>
              <a:effectLst/>
              <a:latin typeface="+mn-lt"/>
              <a:ea typeface="+mn-ea"/>
              <a:cs typeface="+mn-cs"/>
            </a:rPr>
            <a:t> lastbil är de med en totalvikt &gt; 3 500 kg.</a:t>
          </a:r>
        </a:p>
        <a:p>
          <a:pPr marL="0" marR="0" lvl="0" indent="0" defTabSz="914400" eaLnBrk="1" fontAlgn="auto" latinLnBrk="0" hangingPunct="1">
            <a:lnSpc>
              <a:spcPct val="100000"/>
            </a:lnSpc>
            <a:spcBef>
              <a:spcPts val="0"/>
            </a:spcBef>
            <a:spcAft>
              <a:spcPts val="0"/>
            </a:spcAft>
            <a:buClrTx/>
            <a:buSzTx/>
            <a:buFontTx/>
            <a:buNone/>
            <a:tabLst/>
            <a:defRPr/>
          </a:pPr>
          <a:endParaRPr lang="sv-SE" sz="1100" b="1"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i="0">
              <a:solidFill>
                <a:schemeClr val="dk1"/>
              </a:solidFill>
              <a:effectLst/>
              <a:latin typeface="+mn-lt"/>
              <a:ea typeface="+mn-ea"/>
              <a:cs typeface="+mn-cs"/>
            </a:rPr>
            <a:t>Husbil </a:t>
          </a:r>
          <a:br>
            <a:rPr lang="sv-SE" sz="1100">
              <a:solidFill>
                <a:schemeClr val="dk1"/>
              </a:solidFill>
              <a:effectLst/>
              <a:latin typeface="+mn-lt"/>
              <a:ea typeface="+mn-ea"/>
              <a:cs typeface="+mn-cs"/>
            </a:rPr>
          </a:br>
          <a:r>
            <a:rPr lang="sv-SE" sz="1100" b="0" i="0">
              <a:solidFill>
                <a:schemeClr val="dk1"/>
              </a:solidFill>
              <a:effectLst/>
              <a:latin typeface="+mn-lt"/>
              <a:ea typeface="+mn-ea"/>
              <a:cs typeface="+mn-cs"/>
            </a:rPr>
            <a:t>En personbil klass II kallas ofta för husbil men en husbil kan också vara registrerad som en lastbil. Om husbilen är registrerad som lastbil, finns det andra krav på förarens behörighet, fordonets utrustning samt skatter och avgifter. Det</a:t>
          </a:r>
          <a:r>
            <a:rPr lang="sv-SE" sz="1100" b="0" i="0" baseline="0">
              <a:solidFill>
                <a:schemeClr val="dk1"/>
              </a:solidFill>
              <a:effectLst/>
              <a:latin typeface="+mn-lt"/>
              <a:ea typeface="+mn-ea"/>
              <a:cs typeface="+mn-cs"/>
            </a:rPr>
            <a:t> är främst äldre husbilar som registreats som lastbil. Idag är nära nog 100 porcent av nyregistrerade husbilar personbil klass II. </a:t>
          </a:r>
          <a:r>
            <a:rPr lang="sv-SE" sz="1100" b="0" i="0">
              <a:solidFill>
                <a:schemeClr val="dk1"/>
              </a:solidFill>
              <a:effectLst/>
              <a:latin typeface="+mn-lt"/>
              <a:ea typeface="+mn-ea"/>
              <a:cs typeface="+mn-cs"/>
            </a:rPr>
            <a:t>Då vi får många frågor på antalet husbilar har vi valt att redovisa dessa i en separat tabell. Uppgifterna är alltså delmängder av personbilar respektive lastbilar.</a:t>
          </a:r>
          <a:r>
            <a:rPr lang="sv-SE" sz="1100">
              <a:solidFill>
                <a:schemeClr val="dk1"/>
              </a:solidFill>
              <a:effectLst/>
              <a:latin typeface="+mn-lt"/>
              <a:ea typeface="+mn-ea"/>
              <a:cs typeface="+mn-cs"/>
            </a:rPr>
            <a:t> </a:t>
          </a:r>
          <a:endParaRPr lang="sv-SE">
            <a:effectLst/>
          </a:endParaRPr>
        </a:p>
        <a:p>
          <a:endParaRPr lang="sv-SE" sz="1100" b="1" i="0" u="none" strike="noStrike">
            <a:solidFill>
              <a:schemeClr val="dk1"/>
            </a:solidFill>
            <a:effectLst/>
            <a:latin typeface="+mn-lt"/>
            <a:ea typeface="+mn-ea"/>
            <a:cs typeface="+mn-cs"/>
          </a:endParaRPr>
        </a:p>
        <a:p>
          <a:r>
            <a:rPr lang="sv-SE" sz="1100" b="1" i="0" u="none" strike="noStrike">
              <a:solidFill>
                <a:schemeClr val="dk1"/>
              </a:solidFill>
              <a:effectLst/>
              <a:latin typeface="+mn-lt"/>
              <a:ea typeface="+mn-ea"/>
              <a:cs typeface="+mn-cs"/>
            </a:rPr>
            <a:t>Bussklass </a:t>
          </a:r>
          <a:r>
            <a:rPr lang="sv-SE"/>
            <a:t> </a:t>
          </a:r>
          <a:br>
            <a:rPr lang="sv-SE"/>
          </a:br>
          <a:r>
            <a:rPr lang="sv-SE" sz="1100">
              <a:solidFill>
                <a:schemeClr val="dk1"/>
              </a:solidFill>
              <a:effectLst/>
              <a:latin typeface="+mn-lt"/>
              <a:ea typeface="+mn-ea"/>
              <a:cs typeface="+mn-cs"/>
            </a:rPr>
            <a:t>För fordon som är inrättade för befordran av fler än 22 passagerare utöver föraren finns följande fordonsklasser enligt direktiv 2001/85/EG bilaga I (beteckning stadsbuss etc. är Trafikanalys egen):</a:t>
          </a: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Klass I "Stadsbuss" – Fordon som tillverkats med utrymmen för ståplatspassagerare för att medge frekventa förflyttningar av passagerare.</a:t>
          </a:r>
        </a:p>
        <a:p>
          <a:r>
            <a:rPr lang="sv-SE" sz="1100">
              <a:solidFill>
                <a:schemeClr val="dk1"/>
              </a:solidFill>
              <a:effectLst/>
              <a:latin typeface="+mn-lt"/>
              <a:ea typeface="+mn-ea"/>
              <a:cs typeface="+mn-cs"/>
            </a:rPr>
            <a:t>Klass II "Regionbuss" – Fordon som huvudsakligen tillverkats för befordran av sittplatspassagerare och som är utformade för att medge befordran av ståplatspassagerare i mittgången och/eller i ett utrymme som inte är större än att det utrymme som upptas för två dubbelsäten. </a:t>
          </a:r>
        </a:p>
        <a:p>
          <a:r>
            <a:rPr lang="sv-SE" sz="1100">
              <a:solidFill>
                <a:schemeClr val="dk1"/>
              </a:solidFill>
              <a:effectLst/>
              <a:latin typeface="+mn-lt"/>
              <a:ea typeface="+mn-ea"/>
              <a:cs typeface="+mn-cs"/>
            </a:rPr>
            <a:t>Klass III "Långfärdsbuss" – Fordon som uteslutande tillverkats för befordran av sittplatspassagerare. </a:t>
          </a:r>
        </a:p>
        <a:p>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För fordon som är inrättande för befordran av högst 22 passagerare utöver föraren finns följande fordonsklasser:</a:t>
          </a:r>
        </a:p>
        <a:p>
          <a:r>
            <a:rPr lang="sv-SE" sz="1100">
              <a:solidFill>
                <a:schemeClr val="dk1"/>
              </a:solidFill>
              <a:effectLst/>
              <a:latin typeface="+mn-lt"/>
              <a:ea typeface="+mn-ea"/>
              <a:cs typeface="+mn-cs"/>
            </a:rPr>
            <a:t>Klass A "Mindre stadsbuss" – Fordon utformade för befordran av ståplatspassagerare. Ett fordon i denna klass är utrustat med säten och ska ha utrymme för ståplatspassagerare</a:t>
          </a:r>
        </a:p>
        <a:p>
          <a:r>
            <a:rPr lang="sv-SE" sz="1100">
              <a:solidFill>
                <a:schemeClr val="dk1"/>
              </a:solidFill>
              <a:effectLst/>
              <a:latin typeface="+mn-lt"/>
              <a:ea typeface="+mn-ea"/>
              <a:cs typeface="+mn-cs"/>
            </a:rPr>
            <a:t>Klass B "Mindre långfärdsbuss" – Fordon som inte är utformade för befordran av ståplatspassagerare. Ett fordon i denna klass saknar utrymme för ståplatspassagerare.</a:t>
          </a:r>
        </a:p>
        <a:p>
          <a:endParaRPr lang="sv-SE" sz="1100" b="0" i="0" u="none" strike="noStrike">
            <a:solidFill>
              <a:schemeClr val="dk1"/>
            </a:solidFill>
            <a:effectLst/>
            <a:latin typeface="+mn-lt"/>
            <a:ea typeface="+mn-ea"/>
            <a:cs typeface="+mn-cs"/>
          </a:endParaRPr>
        </a:p>
        <a:p>
          <a:r>
            <a:rPr lang="sv-SE" sz="1100" b="1" i="0" baseline="0">
              <a:solidFill>
                <a:schemeClr val="dk1"/>
              </a:solidFill>
              <a:effectLst/>
              <a:latin typeface="+mn-lt"/>
              <a:ea typeface="+mn-ea"/>
              <a:cs typeface="+mn-cs"/>
            </a:rPr>
            <a:t>Drivmedel</a:t>
          </a:r>
          <a:endParaRPr lang="sv-SE">
            <a:effectLst/>
          </a:endParaRPr>
        </a:p>
        <a:p>
          <a:r>
            <a:rPr lang="sv-SE" sz="1100" b="0" i="0" baseline="0">
              <a:solidFill>
                <a:schemeClr val="dk1"/>
              </a:solidFill>
              <a:effectLst/>
              <a:latin typeface="+mn-lt"/>
              <a:ea typeface="+mn-ea"/>
              <a:cs typeface="+mn-cs"/>
            </a:rPr>
            <a:t>Registrerat drivmedel, inte tvingande att ange fler drivmedel även om fordonet kan drivas med tex både bensin och gas. Anger inte vilket drivmedel som faktiskt används.</a:t>
          </a:r>
          <a:endParaRPr lang="sv-SE">
            <a:effectLst/>
          </a:endParaRPr>
        </a:p>
        <a:p>
          <a:r>
            <a:rPr lang="sv-SE" sz="1100" b="0" i="0" baseline="0">
              <a:solidFill>
                <a:schemeClr val="dk1"/>
              </a:solidFill>
              <a:effectLst/>
              <a:latin typeface="+mn-lt"/>
              <a:ea typeface="+mn-ea"/>
              <a:cs typeface="+mn-cs"/>
            </a:rPr>
            <a:t>Grupperingen som används är följande:</a:t>
          </a:r>
          <a:endParaRPr lang="sv-SE">
            <a:effectLst/>
          </a:endParaRPr>
        </a:p>
        <a:p>
          <a:r>
            <a:rPr lang="sv-SE" sz="1100" b="1" i="1">
              <a:solidFill>
                <a:schemeClr val="dk1"/>
              </a:solidFill>
              <a:effectLst/>
              <a:latin typeface="+mn-lt"/>
              <a:ea typeface="+mn-ea"/>
              <a:cs typeface="+mn-cs"/>
            </a:rPr>
            <a:t>Bensin</a:t>
          </a:r>
          <a:r>
            <a:rPr lang="sv-SE" sz="1100" b="0" i="0">
              <a:solidFill>
                <a:schemeClr val="dk1"/>
              </a:solidFill>
              <a:effectLst/>
              <a:latin typeface="+mn-lt"/>
              <a:ea typeface="+mn-ea"/>
              <a:cs typeface="+mn-cs"/>
            </a:rPr>
            <a:t> - fordon som endast har bensin som drivmedel.</a:t>
          </a:r>
          <a:endParaRPr lang="sv-SE">
            <a:effectLst/>
          </a:endParaRPr>
        </a:p>
        <a:p>
          <a:r>
            <a:rPr lang="sv-SE" sz="1100" b="1" i="1">
              <a:solidFill>
                <a:schemeClr val="dk1"/>
              </a:solidFill>
              <a:effectLst/>
              <a:latin typeface="+mn-lt"/>
              <a:ea typeface="+mn-ea"/>
              <a:cs typeface="+mn-cs"/>
            </a:rPr>
            <a:t>Diesel</a:t>
          </a:r>
          <a:r>
            <a:rPr lang="sv-SE" sz="1100" b="0" i="0">
              <a:solidFill>
                <a:schemeClr val="dk1"/>
              </a:solidFill>
              <a:effectLst/>
              <a:latin typeface="+mn-lt"/>
              <a:ea typeface="+mn-ea"/>
              <a:cs typeface="+mn-cs"/>
            </a:rPr>
            <a:t> - fordon som har diesel, biodiesel eller dessa i kombination med varandra som drivmedel.</a:t>
          </a:r>
          <a:endParaRPr lang="sv-SE">
            <a:effectLst/>
          </a:endParaRPr>
        </a:p>
        <a:p>
          <a:r>
            <a:rPr lang="sv-SE" sz="1100" b="1" i="1">
              <a:solidFill>
                <a:schemeClr val="dk1"/>
              </a:solidFill>
              <a:effectLst/>
              <a:latin typeface="+mn-lt"/>
              <a:ea typeface="+mn-ea"/>
              <a:cs typeface="+mn-cs"/>
            </a:rPr>
            <a:t>El</a:t>
          </a:r>
          <a:r>
            <a:rPr lang="sv-SE" sz="1100" b="0" i="0">
              <a:solidFill>
                <a:schemeClr val="dk1"/>
              </a:solidFill>
              <a:effectLst/>
              <a:latin typeface="+mn-lt"/>
              <a:ea typeface="+mn-ea"/>
              <a:cs typeface="+mn-cs"/>
            </a:rPr>
            <a:t> - fordon som endast har el som drivmedel.</a:t>
          </a:r>
          <a:endParaRPr lang="sv-SE">
            <a:effectLst/>
          </a:endParaRPr>
        </a:p>
        <a:p>
          <a:r>
            <a:rPr lang="sv-SE" sz="1100" b="1" i="1">
              <a:solidFill>
                <a:schemeClr val="dk1"/>
              </a:solidFill>
              <a:effectLst/>
              <a:latin typeface="+mn-lt"/>
              <a:ea typeface="+mn-ea"/>
              <a:cs typeface="+mn-cs"/>
            </a:rPr>
            <a:t>Elhybrid</a:t>
          </a:r>
          <a:r>
            <a:rPr lang="sv-SE" sz="1100" b="0" i="0">
              <a:solidFill>
                <a:schemeClr val="dk1"/>
              </a:solidFill>
              <a:effectLst/>
              <a:latin typeface="+mn-lt"/>
              <a:ea typeface="+mn-ea"/>
              <a:cs typeface="+mn-cs"/>
            </a:rPr>
            <a:t> -  fordon som har el i kombination med annat bränsle, tex bensin eller diesel, som drivmedel. Elhybrid kan även urskiljas med hjälp av utsläppsklass och/eller elfordon med märkningen el/elhybrid.</a:t>
          </a:r>
          <a:endParaRPr lang="sv-SE">
            <a:effectLst/>
          </a:endParaRPr>
        </a:p>
        <a:p>
          <a:r>
            <a:rPr lang="sv-SE" sz="1100" b="1" i="1">
              <a:solidFill>
                <a:schemeClr val="dk1"/>
              </a:solidFill>
              <a:effectLst/>
              <a:latin typeface="+mn-lt"/>
              <a:ea typeface="+mn-ea"/>
              <a:cs typeface="+mn-cs"/>
            </a:rPr>
            <a:t>Laddhybrid</a:t>
          </a:r>
          <a:r>
            <a:rPr lang="sv-SE" sz="1100" b="0" i="0">
              <a:solidFill>
                <a:schemeClr val="dk1"/>
              </a:solidFill>
              <a:effectLst/>
              <a:latin typeface="+mn-lt"/>
              <a:ea typeface="+mn-ea"/>
              <a:cs typeface="+mn-cs"/>
            </a:rPr>
            <a:t> - fordon som är laddningsbara via eluttag och som har el i kombination med annat bränsle, tex bensin eller diesel, som drivmedel. Laddhybrid kan urskiljas med hjälp av utsläppsklass och/eller elfordon med märkningen laddhybrid.</a:t>
          </a:r>
          <a:endParaRPr lang="sv-SE">
            <a:effectLst/>
          </a:endParaRPr>
        </a:p>
        <a:p>
          <a:r>
            <a:rPr lang="sv-SE" sz="1100" b="1" i="1">
              <a:solidFill>
                <a:schemeClr val="dk1"/>
              </a:solidFill>
              <a:effectLst/>
              <a:latin typeface="+mn-lt"/>
              <a:ea typeface="+mn-ea"/>
              <a:cs typeface="+mn-cs"/>
            </a:rPr>
            <a:t>Etanol -</a:t>
          </a:r>
          <a:r>
            <a:rPr lang="sv-SE" sz="1100" b="0" i="0">
              <a:solidFill>
                <a:schemeClr val="dk1"/>
              </a:solidFill>
              <a:effectLst/>
              <a:latin typeface="+mn-lt"/>
              <a:ea typeface="+mn-ea"/>
              <a:cs typeface="+mn-cs"/>
            </a:rPr>
            <a:t>  fordon som har etanol, E85 eller ED95 som första eller andra drivmedel.</a:t>
          </a:r>
          <a:endParaRPr lang="sv-SE">
            <a:effectLst/>
          </a:endParaRPr>
        </a:p>
        <a:p>
          <a:r>
            <a:rPr lang="sv-SE" sz="1100" b="1" i="1">
              <a:solidFill>
                <a:schemeClr val="dk1"/>
              </a:solidFill>
              <a:effectLst/>
              <a:latin typeface="+mn-lt"/>
              <a:ea typeface="+mn-ea"/>
              <a:cs typeface="+mn-cs"/>
            </a:rPr>
            <a:t>Gas</a:t>
          </a:r>
          <a:r>
            <a:rPr lang="sv-SE" sz="1100" b="0" i="0">
              <a:solidFill>
                <a:schemeClr val="dk1"/>
              </a:solidFill>
              <a:effectLst/>
              <a:latin typeface="+mn-lt"/>
              <a:ea typeface="+mn-ea"/>
              <a:cs typeface="+mn-cs"/>
            </a:rPr>
            <a:t> - de fordon som har naturgas, biogas eller metangas som första eller andra drivmedel.</a:t>
          </a:r>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i="1" baseline="0">
              <a:solidFill>
                <a:schemeClr val="dk1"/>
              </a:solidFill>
              <a:effectLst/>
              <a:latin typeface="+mn-lt"/>
              <a:ea typeface="+mn-ea"/>
              <a:cs typeface="+mn-cs"/>
            </a:rPr>
            <a:t>Övriga</a:t>
          </a:r>
          <a:r>
            <a:rPr lang="sv-SE" sz="1100" b="0" i="0" baseline="0">
              <a:solidFill>
                <a:schemeClr val="dk1"/>
              </a:solidFill>
              <a:effectLst/>
              <a:latin typeface="+mn-lt"/>
              <a:ea typeface="+mn-ea"/>
              <a:cs typeface="+mn-cs"/>
            </a:rPr>
            <a:t> - </a:t>
          </a:r>
          <a:r>
            <a:rPr lang="sv-SE" sz="1100">
              <a:solidFill>
                <a:schemeClr val="dk1"/>
              </a:solidFill>
              <a:effectLst/>
              <a:latin typeface="+mn-lt"/>
              <a:ea typeface="+mn-ea"/>
              <a:cs typeface="+mn-cs"/>
            </a:rPr>
            <a:t>motorgas, gengas, vätgas eller okänd.</a:t>
          </a:r>
          <a:endParaRPr lang="sv-SE">
            <a:effectLst/>
          </a:endParaRPr>
        </a:p>
        <a:p>
          <a:endParaRPr lang="sv-SE">
            <a:effectLst/>
          </a:endParaRPr>
        </a:p>
        <a:p>
          <a:r>
            <a:rPr lang="sv-SE" sz="1100" b="1" i="0">
              <a:solidFill>
                <a:schemeClr val="dk1"/>
              </a:solidFill>
              <a:effectLst/>
              <a:latin typeface="+mn-lt"/>
              <a:ea typeface="+mn-ea"/>
              <a:cs typeface="+mn-cs"/>
            </a:rPr>
            <a:t>Elhybrider</a:t>
          </a:r>
          <a:r>
            <a:rPr lang="sv-SE" sz="1100" b="1" i="0" baseline="0">
              <a:solidFill>
                <a:schemeClr val="dk1"/>
              </a:solidFill>
              <a:effectLst/>
              <a:latin typeface="+mn-lt"/>
              <a:ea typeface="+mn-ea"/>
              <a:cs typeface="+mn-cs"/>
            </a:rPr>
            <a:t> </a:t>
          </a:r>
          <a:r>
            <a:rPr lang="sv-SE" sz="1100" b="0" i="0">
              <a:solidFill>
                <a:schemeClr val="dk1"/>
              </a:solidFill>
              <a:effectLst/>
              <a:latin typeface="+mn-lt"/>
              <a:ea typeface="+mn-ea"/>
              <a:cs typeface="+mn-cs"/>
            </a:rPr>
            <a:t>till skillnad från laddhybrider - är inte externt laddbara utan laddas under körning genom att återvinna rörelseenergi.</a:t>
          </a:r>
          <a:r>
            <a:rPr lang="sv-SE" sz="1100">
              <a:solidFill>
                <a:schemeClr val="dk1"/>
              </a:solidFill>
              <a:effectLst/>
              <a:latin typeface="+mn-lt"/>
              <a:ea typeface="+mn-ea"/>
              <a:cs typeface="+mn-cs"/>
            </a:rPr>
            <a:t> </a:t>
          </a:r>
          <a:r>
            <a:rPr lang="sv-SE" sz="1100" b="0" i="0">
              <a:solidFill>
                <a:schemeClr val="dk1"/>
              </a:solidFill>
              <a:effectLst/>
              <a:latin typeface="+mn-lt"/>
              <a:ea typeface="+mn-ea"/>
              <a:cs typeface="+mn-cs"/>
            </a:rPr>
            <a:t>"Vanliga" elhybrider drivs av en förbrännings- och en elmotor. Elmotorns batteri laddas under körning. Motorerna samverkar eller driver bilen var för sig.</a:t>
          </a:r>
          <a:endParaRPr lang="sv-SE">
            <a:effectLst/>
          </a:endParaRPr>
        </a:p>
        <a:p>
          <a:endParaRPr lang="sv-SE" sz="1100" b="1" i="0">
            <a:solidFill>
              <a:schemeClr val="dk1"/>
            </a:solidFill>
            <a:effectLst/>
            <a:latin typeface="+mn-lt"/>
            <a:ea typeface="+mn-ea"/>
            <a:cs typeface="+mn-cs"/>
          </a:endParaRPr>
        </a:p>
        <a:p>
          <a:r>
            <a:rPr lang="sv-SE" sz="1100" b="1" i="0">
              <a:solidFill>
                <a:schemeClr val="dk1"/>
              </a:solidFill>
              <a:effectLst/>
              <a:latin typeface="+mn-lt"/>
              <a:ea typeface="+mn-ea"/>
              <a:cs typeface="+mn-cs"/>
            </a:rPr>
            <a:t>Mildhybrider </a:t>
          </a:r>
          <a:r>
            <a:rPr lang="sv-SE" sz="1100" b="0" i="0">
              <a:solidFill>
                <a:schemeClr val="dk1"/>
              </a:solidFill>
              <a:effectLst/>
              <a:latin typeface="+mn-lt"/>
              <a:ea typeface="+mn-ea"/>
              <a:cs typeface="+mn-cs"/>
            </a:rPr>
            <a:t>drivs med en förbränningsmotor och kan inte köras enbart på el. Den tillkommande elmotorn är så pass liten i en mildhybrid att den inte klarar av att driva bilen utan hjälper förbränningsmotorn och på så sätt minskar bränsleförbrukningen.  Mildhybrider finns med under respektive bränsle (framför allt bensin och diesel).</a:t>
          </a:r>
          <a:r>
            <a:rPr lang="sv-SE" sz="1100">
              <a:solidFill>
                <a:schemeClr val="dk1"/>
              </a:solidFill>
              <a:effectLst/>
              <a:latin typeface="+mn-lt"/>
              <a:ea typeface="+mn-ea"/>
              <a:cs typeface="+mn-cs"/>
            </a:rPr>
            <a:t> </a:t>
          </a:r>
          <a:endParaRPr lang="sv-SE">
            <a:effectLst/>
          </a:endParaRPr>
        </a:p>
        <a:p>
          <a:endParaRPr lang="sv-SE" sz="1100" u="sng">
            <a:solidFill>
              <a:schemeClr val="tx2">
                <a:lumMod val="60000"/>
                <a:lumOff val="40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i="0">
              <a:solidFill>
                <a:schemeClr val="dk1"/>
              </a:solidFill>
              <a:effectLst/>
              <a:latin typeface="+mn-lt"/>
              <a:ea typeface="+mn-ea"/>
              <a:cs typeface="+mn-cs"/>
            </a:rPr>
            <a:t>Karosseri </a:t>
          </a:r>
          <a:br>
            <a:rPr lang="sv-SE" sz="1100">
              <a:solidFill>
                <a:schemeClr val="dk1"/>
              </a:solidFill>
              <a:effectLst/>
              <a:latin typeface="+mn-lt"/>
              <a:ea typeface="+mn-ea"/>
              <a:cs typeface="+mn-cs"/>
            </a:rPr>
          </a:br>
          <a:r>
            <a:rPr lang="sv-SE" sz="1100" b="0" i="0">
              <a:solidFill>
                <a:schemeClr val="dk1"/>
              </a:solidFill>
              <a:effectLst/>
              <a:latin typeface="+mn-lt"/>
              <a:ea typeface="+mn-ea"/>
              <a:cs typeface="+mn-cs"/>
            </a:rPr>
            <a:t>Karosserikoder anges bl.a. i bilregistret och registreringshandlingar för att beskriva karosseritypen hos en bil eller en släpvagn,  t.ex. flak, skåp eller tank. Vissa koder anger dock närmast att fordonet är inrättat för visst ändamål,  t.ex. brandfordon eller polisfordon. Sverige har haft ett nationellt kodningssystem som har varit mycket detaljerat med drygt 70 olika koder för lastbil respektive släpvagn. 2007 utformades ett EU direktiv avseende en ram för godkännande av motorfordon och släpvagnar (2007/46/EG). Direktivet skulle implementeras senast 2009-04-29 för personbil och senast 2010-10-29 för lastbil och släpvagn. I och med detta direktiv reducerades antalet karosserikoder avsevärt. Det visade sig dock att detta begränsade system var otillräckligt. I och med förordning 678/2011 utökades karosserikoderna med ett 30-tal kompletterande sifferkoder för främst lastbil och släpvagn. Från och med 2012-10-29 ska det nya systemet användas,  men förordningen får användas från 2011-08-04. </a:t>
          </a:r>
          <a:r>
            <a:rPr lang="sv-SE" sz="1100">
              <a:solidFill>
                <a:schemeClr val="dk1"/>
              </a:solidFill>
              <a:effectLst/>
              <a:latin typeface="+mn-lt"/>
              <a:ea typeface="+mn-ea"/>
              <a:cs typeface="+mn-cs"/>
            </a:rPr>
            <a:t> </a:t>
          </a:r>
          <a:r>
            <a:rPr lang="sv-SE" sz="1100" b="0" i="0">
              <a:solidFill>
                <a:schemeClr val="dk1"/>
              </a:solidFill>
              <a:effectLst/>
              <a:latin typeface="+mn-lt"/>
              <a:ea typeface="+mn-ea"/>
              <a:cs typeface="+mn-cs"/>
            </a:rPr>
            <a:t>Dessa förändringar av karosserikoder har fått effekter på statistiken. För beståndet av fordon finns de gamla karrosserikoderna kvar,  men ett antal fordon som nyregistrerades under 2010 och 2011 klassificerades enligt det begränsade systemet och  går inte att dela upp på de grupper som Trafikanalys redovisar statistiken på. Effekten är att vissa klasser underskattas. Trafikanalys har trots detta valt att fortsätta redovisa lastbilar och släpvagnar per karrosserikod.  </a:t>
          </a:r>
          <a:r>
            <a:rPr lang="sv-SE" sz="1100">
              <a:solidFill>
                <a:schemeClr val="dk1"/>
              </a:solidFill>
              <a:effectLst/>
              <a:latin typeface="+mn-lt"/>
              <a:ea typeface="+mn-ea"/>
              <a:cs typeface="+mn-cs"/>
            </a:rPr>
            <a:t> </a:t>
          </a:r>
          <a:r>
            <a:rPr lang="sv-SE" sz="1100" b="0" i="0">
              <a:solidFill>
                <a:schemeClr val="dk1"/>
              </a:solidFill>
              <a:effectLst/>
              <a:latin typeface="+mn-lt"/>
              <a:ea typeface="+mn-ea"/>
              <a:cs typeface="+mn-cs"/>
            </a:rPr>
            <a:t> </a:t>
          </a:r>
          <a:r>
            <a:rPr lang="sv-SE" sz="1100">
              <a:solidFill>
                <a:schemeClr val="dk1"/>
              </a:solidFill>
              <a:effectLst/>
              <a:latin typeface="+mn-lt"/>
              <a:ea typeface="+mn-ea"/>
              <a:cs typeface="+mn-cs"/>
            </a:rPr>
            <a:t> </a:t>
          </a:r>
          <a:endParaRPr lang="sv-SE">
            <a:effectLst/>
          </a:endParaRPr>
        </a:p>
        <a:p>
          <a:endParaRPr lang="sv-SE" sz="1100" u="sng">
            <a:solidFill>
              <a:schemeClr val="tx2">
                <a:lumMod val="60000"/>
                <a:lumOff val="40000"/>
              </a:schemeClr>
            </a:solidFill>
            <a:effectLst/>
            <a:latin typeface="+mn-lt"/>
            <a:ea typeface="+mn-ea"/>
            <a:cs typeface="+mn-cs"/>
          </a:endParaRPr>
        </a:p>
        <a:p>
          <a:endParaRPr lang="sv-SE" sz="1100">
            <a:solidFill>
              <a:schemeClr val="dk1"/>
            </a:solidFill>
            <a:effectLst/>
            <a:latin typeface="+mn-lt"/>
            <a:ea typeface="+mn-ea"/>
            <a:cs typeface="+mn-cs"/>
          </a:endParaRPr>
        </a:p>
        <a:p>
          <a:endParaRPr lang="sv-SE">
            <a:effectLst/>
          </a:endParaRPr>
        </a:p>
        <a:p>
          <a:endParaRPr lang="sv-SE">
            <a:effectLst/>
          </a:endParaRPr>
        </a:p>
        <a:p>
          <a:endParaRPr lang="sv-SE">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60325</xdr:colOff>
      <xdr:row>30</xdr:row>
      <xdr:rowOff>149225</xdr:rowOff>
    </xdr:from>
    <xdr:to>
      <xdr:col>1</xdr:col>
      <xdr:colOff>889000</xdr:colOff>
      <xdr:row>32</xdr:row>
      <xdr:rowOff>43871</xdr:rowOff>
    </xdr:to>
    <xdr:pic>
      <xdr:nvPicPr>
        <xdr:cNvPr id="2" name="Bildobjekt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60325" y="4911725"/>
          <a:ext cx="1438275" cy="2121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50800</xdr:colOff>
      <xdr:row>23</xdr:row>
      <xdr:rowOff>136525</xdr:rowOff>
    </xdr:from>
    <xdr:to>
      <xdr:col>1</xdr:col>
      <xdr:colOff>441325</xdr:colOff>
      <xdr:row>25</xdr:row>
      <xdr:rowOff>31171</xdr:rowOff>
    </xdr:to>
    <xdr:pic>
      <xdr:nvPicPr>
        <xdr:cNvPr id="2" name="Bildobjekt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50800" y="3787775"/>
          <a:ext cx="1489075" cy="212146"/>
        </a:xfrm>
        <a:prstGeom prst="rect">
          <a:avLst/>
        </a:prstGeom>
      </xdr:spPr>
    </xdr:pic>
    <xdr:clientData/>
  </xdr:twoCellAnchor>
  <xdr:twoCellAnchor editAs="oneCell">
    <xdr:from>
      <xdr:col>0</xdr:col>
      <xdr:colOff>117475</xdr:colOff>
      <xdr:row>41</xdr:row>
      <xdr:rowOff>95250</xdr:rowOff>
    </xdr:from>
    <xdr:to>
      <xdr:col>1</xdr:col>
      <xdr:colOff>508000</xdr:colOff>
      <xdr:row>42</xdr:row>
      <xdr:rowOff>148646</xdr:rowOff>
    </xdr:to>
    <xdr:pic>
      <xdr:nvPicPr>
        <xdr:cNvPr id="3" name="Bildobjekt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117475" y="6604000"/>
          <a:ext cx="1489075" cy="2121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15240</xdr:colOff>
      <xdr:row>30</xdr:row>
      <xdr:rowOff>26670</xdr:rowOff>
    </xdr:from>
    <xdr:to>
      <xdr:col>1</xdr:col>
      <xdr:colOff>655320</xdr:colOff>
      <xdr:row>31</xdr:row>
      <xdr:rowOff>81971</xdr:rowOff>
    </xdr:to>
    <xdr:pic>
      <xdr:nvPicPr>
        <xdr:cNvPr id="2" name="Bildobjekt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15240" y="4827270"/>
          <a:ext cx="1461135" cy="213416"/>
        </a:xfrm>
        <a:prstGeom prst="rect">
          <a:avLst/>
        </a:prstGeom>
      </xdr:spPr>
    </xdr:pic>
    <xdr:clientData/>
  </xdr:twoCellAnchor>
  <xdr:twoCellAnchor editAs="oneCell">
    <xdr:from>
      <xdr:col>0</xdr:col>
      <xdr:colOff>32385</xdr:colOff>
      <xdr:row>51</xdr:row>
      <xdr:rowOff>83820</xdr:rowOff>
    </xdr:from>
    <xdr:to>
      <xdr:col>1</xdr:col>
      <xdr:colOff>666750</xdr:colOff>
      <xdr:row>52</xdr:row>
      <xdr:rowOff>133406</xdr:rowOff>
    </xdr:to>
    <xdr:pic>
      <xdr:nvPicPr>
        <xdr:cNvPr id="6" name="Bildobjekt 5">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1"/>
        <a:stretch>
          <a:fillRect/>
        </a:stretch>
      </xdr:blipFill>
      <xdr:spPr>
        <a:xfrm>
          <a:off x="32385" y="8115300"/>
          <a:ext cx="1461135" cy="21341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44450</xdr:colOff>
      <xdr:row>63</xdr:row>
      <xdr:rowOff>73025</xdr:rowOff>
    </xdr:from>
    <xdr:to>
      <xdr:col>1</xdr:col>
      <xdr:colOff>873125</xdr:colOff>
      <xdr:row>64</xdr:row>
      <xdr:rowOff>126421</xdr:rowOff>
    </xdr:to>
    <xdr:pic>
      <xdr:nvPicPr>
        <xdr:cNvPr id="2" name="Bildobjekt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44450" y="10112375"/>
          <a:ext cx="1438275" cy="215321"/>
        </a:xfrm>
        <a:prstGeom prst="rect">
          <a:avLst/>
        </a:prstGeom>
      </xdr:spPr>
    </xdr:pic>
    <xdr:clientData/>
  </xdr:twoCellAnchor>
  <xdr:twoCellAnchor editAs="oneCell">
    <xdr:from>
      <xdr:col>0</xdr:col>
      <xdr:colOff>88900</xdr:colOff>
      <xdr:row>30</xdr:row>
      <xdr:rowOff>53975</xdr:rowOff>
    </xdr:from>
    <xdr:to>
      <xdr:col>1</xdr:col>
      <xdr:colOff>917575</xdr:colOff>
      <xdr:row>31</xdr:row>
      <xdr:rowOff>107371</xdr:rowOff>
    </xdr:to>
    <xdr:pic>
      <xdr:nvPicPr>
        <xdr:cNvPr id="3" name="Bildobjekt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88900" y="4911725"/>
          <a:ext cx="1438275" cy="21532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53975</xdr:colOff>
      <xdr:row>28</xdr:row>
      <xdr:rowOff>92075</xdr:rowOff>
    </xdr:from>
    <xdr:to>
      <xdr:col>0</xdr:col>
      <xdr:colOff>1492250</xdr:colOff>
      <xdr:row>29</xdr:row>
      <xdr:rowOff>145471</xdr:rowOff>
    </xdr:to>
    <xdr:pic>
      <xdr:nvPicPr>
        <xdr:cNvPr id="2" name="Bildobjekt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53975" y="4625975"/>
          <a:ext cx="1438275" cy="215321"/>
        </a:xfrm>
        <a:prstGeom prst="rect">
          <a:avLst/>
        </a:prstGeom>
      </xdr:spPr>
    </xdr:pic>
    <xdr:clientData/>
  </xdr:twoCellAnchor>
  <xdr:twoCellAnchor editAs="oneCell">
    <xdr:from>
      <xdr:col>0</xdr:col>
      <xdr:colOff>53975</xdr:colOff>
      <xdr:row>44</xdr:row>
      <xdr:rowOff>25400</xdr:rowOff>
    </xdr:from>
    <xdr:to>
      <xdr:col>0</xdr:col>
      <xdr:colOff>1492250</xdr:colOff>
      <xdr:row>45</xdr:row>
      <xdr:rowOff>78796</xdr:rowOff>
    </xdr:to>
    <xdr:pic>
      <xdr:nvPicPr>
        <xdr:cNvPr id="3" name="Bildobjekt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53975" y="7010400"/>
          <a:ext cx="1504950" cy="212146"/>
        </a:xfrm>
        <a:prstGeom prst="rect">
          <a:avLst/>
        </a:prstGeom>
      </xdr:spPr>
    </xdr:pic>
    <xdr:clientData/>
  </xdr:twoCellAnchor>
  <xdr:twoCellAnchor editAs="oneCell">
    <xdr:from>
      <xdr:col>0</xdr:col>
      <xdr:colOff>60325</xdr:colOff>
      <xdr:row>63</xdr:row>
      <xdr:rowOff>66675</xdr:rowOff>
    </xdr:from>
    <xdr:to>
      <xdr:col>0</xdr:col>
      <xdr:colOff>1498600</xdr:colOff>
      <xdr:row>64</xdr:row>
      <xdr:rowOff>123246</xdr:rowOff>
    </xdr:to>
    <xdr:pic>
      <xdr:nvPicPr>
        <xdr:cNvPr id="4" name="Bildobjekt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a:stretch>
          <a:fillRect/>
        </a:stretch>
      </xdr:blipFill>
      <xdr:spPr>
        <a:xfrm>
          <a:off x="60325" y="10439400"/>
          <a:ext cx="1438275" cy="21849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60325</xdr:colOff>
      <xdr:row>23</xdr:row>
      <xdr:rowOff>114300</xdr:rowOff>
    </xdr:from>
    <xdr:to>
      <xdr:col>1</xdr:col>
      <xdr:colOff>527050</xdr:colOff>
      <xdr:row>24</xdr:row>
      <xdr:rowOff>129596</xdr:rowOff>
    </xdr:to>
    <xdr:pic>
      <xdr:nvPicPr>
        <xdr:cNvPr id="2" name="Bildobjekt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60325" y="3838575"/>
          <a:ext cx="1438275" cy="215321"/>
        </a:xfrm>
        <a:prstGeom prst="rect">
          <a:avLst/>
        </a:prstGeom>
      </xdr:spPr>
    </xdr:pic>
    <xdr:clientData/>
  </xdr:twoCellAnchor>
  <xdr:twoCellAnchor editAs="oneCell">
    <xdr:from>
      <xdr:col>0</xdr:col>
      <xdr:colOff>41275</xdr:colOff>
      <xdr:row>56</xdr:row>
      <xdr:rowOff>73025</xdr:rowOff>
    </xdr:from>
    <xdr:to>
      <xdr:col>1</xdr:col>
      <xdr:colOff>508000</xdr:colOff>
      <xdr:row>57</xdr:row>
      <xdr:rowOff>129596</xdr:rowOff>
    </xdr:to>
    <xdr:pic>
      <xdr:nvPicPr>
        <xdr:cNvPr id="3" name="Bildobjekt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a:stretch>
          <a:fillRect/>
        </a:stretch>
      </xdr:blipFill>
      <xdr:spPr>
        <a:xfrm>
          <a:off x="41275" y="9217025"/>
          <a:ext cx="1438275" cy="21849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57150</xdr:colOff>
      <xdr:row>30</xdr:row>
      <xdr:rowOff>69850</xdr:rowOff>
    </xdr:from>
    <xdr:to>
      <xdr:col>1</xdr:col>
      <xdr:colOff>885825</xdr:colOff>
      <xdr:row>31</xdr:row>
      <xdr:rowOff>123246</xdr:rowOff>
    </xdr:to>
    <xdr:pic>
      <xdr:nvPicPr>
        <xdr:cNvPr id="2" name="Bildobjekt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57150" y="4927600"/>
          <a:ext cx="1438275" cy="21532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atistikproduktion/2100_V&#228;gtrafik/Fordon/Fordon%20i%20l&#228;n%20och%20kommuner/2021_2022/Publicering/old/ZZZZZZ.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 _ Title"/>
      <sheetName val="Innehåll _ Content"/>
      <sheetName val="Kort om statistiken"/>
      <sheetName val="Definitioner"/>
      <sheetName val="Teckenförklaring _ Legends"/>
      <sheetName val="Tabell 1"/>
      <sheetName val="Tabell 2"/>
      <sheetName val="Tabell 3"/>
      <sheetName val="Tabell 4"/>
      <sheetName val="Tabell 5"/>
      <sheetName val="Tabell 6"/>
      <sheetName val="Tabell 7"/>
      <sheetName val="Tabell 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8" Type="http://schemas.openxmlformats.org/officeDocument/2006/relationships/oleObject" Target="../embeddings/Microsoft_Word_97_-_2003_Document2.doc"/><Relationship Id="rId3" Type="http://schemas.openxmlformats.org/officeDocument/2006/relationships/vmlDrawing" Target="../drawings/vmlDrawing1.vml"/><Relationship Id="rId7" Type="http://schemas.openxmlformats.org/officeDocument/2006/relationships/oleObject" Target="../embeddings/Microsoft_Word_97_-_2003_Document1.doc"/><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oleObject" Target="../embeddings/Microsoft_Word_97_-_2003_Document.doc"/><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3D35C-B03E-4CD7-8DAF-4EF66E46B9AB}">
  <sheetPr>
    <pageSetUpPr fitToPage="1"/>
  </sheetPr>
  <dimension ref="A1:W24"/>
  <sheetViews>
    <sheetView showGridLines="0" tabSelected="1" zoomScaleNormal="100" zoomScaleSheetLayoutView="100" workbookViewId="0">
      <selection sqref="A1:P1"/>
    </sheetView>
  </sheetViews>
  <sheetFormatPr defaultColWidth="9.109375" defaultRowHeight="13.2" x14ac:dyDescent="0.25"/>
  <cols>
    <col min="1" max="15" width="11.5546875" style="195" customWidth="1"/>
    <col min="16" max="16" width="0.109375" style="195" customWidth="1"/>
    <col min="17" max="16384" width="9.109375" style="195"/>
  </cols>
  <sheetData>
    <row r="1" spans="1:23" ht="32.25" customHeight="1" x14ac:dyDescent="0.25">
      <c r="A1" s="241" t="s">
        <v>277</v>
      </c>
      <c r="B1" s="241"/>
      <c r="C1" s="241"/>
      <c r="D1" s="241"/>
      <c r="E1" s="241"/>
      <c r="F1" s="241"/>
      <c r="G1" s="241"/>
      <c r="H1" s="241"/>
      <c r="I1" s="241"/>
      <c r="J1" s="241"/>
      <c r="K1" s="241"/>
      <c r="L1" s="241"/>
      <c r="M1" s="241"/>
      <c r="N1" s="241"/>
      <c r="O1" s="241"/>
      <c r="P1" s="241"/>
    </row>
    <row r="11" spans="1:23" ht="43.5" customHeight="1" x14ac:dyDescent="0.4">
      <c r="B11" s="44" t="s">
        <v>179</v>
      </c>
    </row>
    <row r="12" spans="1:23" ht="17.399999999999999" x14ac:dyDescent="0.3">
      <c r="B12" s="45" t="s">
        <v>180</v>
      </c>
    </row>
    <row r="13" spans="1:23" ht="17.399999999999999" x14ac:dyDescent="0.3">
      <c r="B13" s="198"/>
    </row>
    <row r="14" spans="1:23" ht="14.25" customHeight="1" x14ac:dyDescent="0.25">
      <c r="B14" s="194" t="s">
        <v>183</v>
      </c>
      <c r="T14" s="199"/>
      <c r="U14" s="199"/>
      <c r="V14" s="199"/>
      <c r="W14" s="199"/>
    </row>
    <row r="15" spans="1:23" ht="14.25" customHeight="1" x14ac:dyDescent="0.25">
      <c r="B15" s="111" t="s">
        <v>184</v>
      </c>
      <c r="T15" s="199"/>
      <c r="U15" s="199"/>
      <c r="V15" s="199"/>
      <c r="W15" s="199"/>
    </row>
    <row r="16" spans="1:23" ht="14.25" customHeight="1" x14ac:dyDescent="0.25"/>
    <row r="17" spans="2:2" ht="16.5" customHeight="1" x14ac:dyDescent="0.25">
      <c r="B17" s="196" t="s">
        <v>176</v>
      </c>
    </row>
    <row r="18" spans="2:2" x14ac:dyDescent="0.25">
      <c r="B18" s="195" t="s">
        <v>181</v>
      </c>
    </row>
    <row r="19" spans="2:2" x14ac:dyDescent="0.25">
      <c r="B19" s="195" t="s">
        <v>182</v>
      </c>
    </row>
    <row r="21" spans="2:2" x14ac:dyDescent="0.25">
      <c r="B21" s="196" t="s">
        <v>177</v>
      </c>
    </row>
    <row r="22" spans="2:2" x14ac:dyDescent="0.25">
      <c r="B22" s="195" t="s">
        <v>143</v>
      </c>
    </row>
    <row r="23" spans="2:2" x14ac:dyDescent="0.25">
      <c r="B23" s="195" t="s">
        <v>178</v>
      </c>
    </row>
    <row r="24" spans="2:2" ht="18" x14ac:dyDescent="0.35">
      <c r="B24" s="200"/>
    </row>
  </sheetData>
  <mergeCells count="1">
    <mergeCell ref="A1:P1"/>
  </mergeCells>
  <pageMargins left="0.70866141732283472" right="0.70866141732283472" top="0.74803149606299213" bottom="0.74803149606299213" header="0.31496062992125984" footer="0.31496062992125984"/>
  <pageSetup paperSize="9" scale="5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18">
    <pageSetUpPr fitToPage="1"/>
  </sheetPr>
  <dimension ref="A1:Y104"/>
  <sheetViews>
    <sheetView showGridLines="0" zoomScaleNormal="100" workbookViewId="0"/>
  </sheetViews>
  <sheetFormatPr defaultColWidth="9.109375" defaultRowHeight="12.75" customHeight="1" x14ac:dyDescent="0.25"/>
  <cols>
    <col min="1" max="1" width="24.88671875" style="5" customWidth="1"/>
    <col min="2" max="2" width="16.44140625" style="1" customWidth="1"/>
    <col min="3" max="3" width="17.5546875" style="1" customWidth="1"/>
    <col min="4" max="4" width="16.33203125" style="1" customWidth="1"/>
    <col min="5" max="5" width="3.33203125" style="1" customWidth="1"/>
    <col min="6" max="8" width="10.6640625" style="1" customWidth="1"/>
    <col min="9" max="9" width="15.109375" style="1" customWidth="1"/>
    <col min="10" max="12" width="10.6640625" style="1" customWidth="1"/>
    <col min="13" max="13" width="9.44140625" style="1" customWidth="1"/>
    <col min="14" max="14" width="10.109375" style="1" customWidth="1"/>
    <col min="15" max="15" width="12" style="1" customWidth="1"/>
    <col min="16" max="17" width="16.6640625" customWidth="1"/>
    <col min="18" max="18" width="12" customWidth="1"/>
    <col min="19" max="19" width="12.33203125" customWidth="1"/>
    <col min="24" max="16384" width="9.109375" style="1"/>
  </cols>
  <sheetData>
    <row r="1" spans="1:25" s="31" customFormat="1" ht="12.75" customHeight="1" x14ac:dyDescent="0.25">
      <c r="A1" s="3" t="s">
        <v>210</v>
      </c>
      <c r="N1" s="1"/>
      <c r="O1" s="1"/>
      <c r="P1"/>
      <c r="Q1"/>
      <c r="R1"/>
      <c r="S1"/>
      <c r="T1"/>
      <c r="U1"/>
      <c r="V1"/>
      <c r="W1"/>
    </row>
    <row r="2" spans="1:25" ht="12.75" customHeight="1" x14ac:dyDescent="0.25">
      <c r="A2" s="110" t="s">
        <v>211</v>
      </c>
      <c r="B2" s="15"/>
      <c r="C2" s="15"/>
      <c r="D2" s="15"/>
      <c r="E2" s="15"/>
      <c r="F2" s="15"/>
      <c r="G2" s="15"/>
      <c r="H2" s="15"/>
      <c r="I2" s="15"/>
    </row>
    <row r="3" spans="1:25" ht="12.75" customHeight="1" x14ac:dyDescent="0.25">
      <c r="A3" s="12"/>
      <c r="B3" s="34"/>
      <c r="C3" s="34"/>
      <c r="D3" s="34"/>
      <c r="E3" s="34"/>
      <c r="F3" s="34"/>
      <c r="G3" s="34"/>
      <c r="H3" s="34"/>
      <c r="I3" s="34"/>
      <c r="J3" s="12"/>
      <c r="K3" s="12"/>
      <c r="L3" s="12"/>
      <c r="M3" s="12"/>
      <c r="N3" s="12"/>
    </row>
    <row r="4" spans="1:25" ht="12.75" customHeight="1" x14ac:dyDescent="0.25">
      <c r="B4" s="244" t="s">
        <v>68</v>
      </c>
      <c r="C4" s="244"/>
      <c r="D4" s="244"/>
      <c r="E4" s="5"/>
      <c r="F4" s="244" t="s">
        <v>69</v>
      </c>
      <c r="G4" s="244"/>
      <c r="H4" s="244"/>
      <c r="I4" s="5"/>
      <c r="J4" s="244" t="s">
        <v>14</v>
      </c>
      <c r="K4" s="244"/>
      <c r="L4" s="244"/>
      <c r="M4" s="141"/>
      <c r="N4" s="31" t="s">
        <v>151</v>
      </c>
      <c r="O4" s="109"/>
      <c r="X4"/>
      <c r="Y4"/>
    </row>
    <row r="5" spans="1:25" ht="12.75" customHeight="1" x14ac:dyDescent="0.25">
      <c r="A5" s="1" t="s">
        <v>19</v>
      </c>
      <c r="B5" s="67" t="s">
        <v>66</v>
      </c>
      <c r="C5" s="47"/>
      <c r="D5" s="47"/>
      <c r="E5" s="4"/>
      <c r="F5" s="39"/>
      <c r="G5" s="39"/>
      <c r="H5" s="39"/>
      <c r="I5" s="22"/>
      <c r="J5" s="39"/>
      <c r="K5" s="39"/>
      <c r="L5" s="39"/>
      <c r="M5" s="22"/>
      <c r="N5" s="54" t="s">
        <v>153</v>
      </c>
      <c r="O5" s="52"/>
      <c r="X5"/>
      <c r="Y5"/>
    </row>
    <row r="6" spans="1:25" ht="12.75" customHeight="1" x14ac:dyDescent="0.25">
      <c r="A6" s="189" t="s">
        <v>21</v>
      </c>
      <c r="B6" s="190">
        <v>-3500</v>
      </c>
      <c r="C6" s="191" t="s">
        <v>25</v>
      </c>
      <c r="D6" s="191" t="s">
        <v>1</v>
      </c>
      <c r="E6" s="191"/>
      <c r="F6" s="190">
        <v>-3500</v>
      </c>
      <c r="G6" s="191" t="s">
        <v>25</v>
      </c>
      <c r="H6" s="191" t="s">
        <v>1</v>
      </c>
      <c r="I6" s="191"/>
      <c r="J6" s="190">
        <v>-3500</v>
      </c>
      <c r="K6" s="191" t="s">
        <v>25</v>
      </c>
      <c r="L6" s="191" t="s">
        <v>1</v>
      </c>
      <c r="M6" s="191"/>
      <c r="N6" s="192" t="s">
        <v>154</v>
      </c>
      <c r="X6"/>
      <c r="Y6"/>
    </row>
    <row r="7" spans="1:25" ht="12.75" customHeight="1" x14ac:dyDescent="0.25">
      <c r="A7" s="149" t="s">
        <v>172</v>
      </c>
      <c r="B7" s="106">
        <v>47897951.299999997</v>
      </c>
      <c r="C7" s="106">
        <v>11267064</v>
      </c>
      <c r="D7" s="106">
        <v>59165015.299999997</v>
      </c>
      <c r="E7" s="21"/>
      <c r="F7" s="106">
        <v>99031</v>
      </c>
      <c r="G7" s="106">
        <v>20971</v>
      </c>
      <c r="H7" s="106">
        <f>SUM(F7:G7)</f>
        <v>120002</v>
      </c>
      <c r="I7" s="21"/>
      <c r="J7" s="21">
        <f>B7/F7</f>
        <v>483.66623885450008</v>
      </c>
      <c r="K7" s="21">
        <f>C7/G7</f>
        <v>537.26879977111253</v>
      </c>
      <c r="L7" s="21">
        <f>D7/H7</f>
        <v>493.03357694038431</v>
      </c>
      <c r="M7" s="21"/>
      <c r="N7" s="21">
        <v>1.7974669999999999</v>
      </c>
      <c r="O7" s="37"/>
      <c r="X7"/>
      <c r="Y7"/>
    </row>
    <row r="8" spans="1:25" ht="12.75" customHeight="1" x14ac:dyDescent="0.25">
      <c r="A8" s="208">
        <v>2005</v>
      </c>
      <c r="B8" s="106">
        <v>7748563.7000000002</v>
      </c>
      <c r="C8" s="106">
        <v>2987384.4</v>
      </c>
      <c r="D8" s="106">
        <v>10735948.1</v>
      </c>
      <c r="E8" s="21"/>
      <c r="F8" s="106">
        <v>10708</v>
      </c>
      <c r="G8" s="106">
        <v>1762</v>
      </c>
      <c r="H8" s="106">
        <f t="shared" ref="H8:H25" si="0">SUM(F8:G8)</f>
        <v>12470</v>
      </c>
      <c r="I8" s="21"/>
      <c r="J8" s="21">
        <f t="shared" ref="J8:J25" si="1">B8/F8</f>
        <v>723.62380463205079</v>
      </c>
      <c r="K8" s="21">
        <f t="shared" ref="K8:K26" si="2">C8/G8</f>
        <v>1695.4508513053347</v>
      </c>
      <c r="L8" s="21">
        <f t="shared" ref="L8:L26" si="3">D8/H8</f>
        <v>860.94210906174817</v>
      </c>
      <c r="M8" s="21"/>
      <c r="N8" s="21">
        <v>2.7266520000000001</v>
      </c>
      <c r="O8" s="37"/>
      <c r="X8"/>
      <c r="Y8"/>
    </row>
    <row r="9" spans="1:25" ht="12.75" customHeight="1" x14ac:dyDescent="0.25">
      <c r="A9" s="208">
        <v>2006</v>
      </c>
      <c r="B9" s="106">
        <v>13615756.5</v>
      </c>
      <c r="C9" s="106">
        <v>3797345.4</v>
      </c>
      <c r="D9" s="106">
        <v>17413101.899999999</v>
      </c>
      <c r="E9" s="21"/>
      <c r="F9" s="106">
        <v>16806</v>
      </c>
      <c r="G9" s="106">
        <v>2174</v>
      </c>
      <c r="H9" s="106">
        <f t="shared" si="0"/>
        <v>18980</v>
      </c>
      <c r="I9" s="21"/>
      <c r="J9" s="21">
        <f t="shared" si="1"/>
        <v>810.17234916101393</v>
      </c>
      <c r="K9" s="21">
        <f t="shared" si="2"/>
        <v>1746.7090156393745</v>
      </c>
      <c r="L9" s="21">
        <f t="shared" si="3"/>
        <v>917.44477871443621</v>
      </c>
      <c r="M9" s="21"/>
      <c r="N9" s="21">
        <v>3.2303410000000001</v>
      </c>
      <c r="O9" s="37"/>
      <c r="X9"/>
      <c r="Y9"/>
    </row>
    <row r="10" spans="1:25" ht="12.75" customHeight="1" x14ac:dyDescent="0.25">
      <c r="A10" s="208">
        <v>2007</v>
      </c>
      <c r="B10" s="106">
        <v>20830607.300000001</v>
      </c>
      <c r="C10" s="106">
        <v>5574356.9000000004</v>
      </c>
      <c r="D10" s="106">
        <v>26404964.199999999</v>
      </c>
      <c r="E10" s="21"/>
      <c r="F10" s="106">
        <v>22054</v>
      </c>
      <c r="G10" s="106">
        <v>2759</v>
      </c>
      <c r="H10" s="106">
        <f t="shared" si="0"/>
        <v>24813</v>
      </c>
      <c r="I10" s="21"/>
      <c r="J10" s="21">
        <f t="shared" si="1"/>
        <v>944.52740092500233</v>
      </c>
      <c r="K10" s="21">
        <f t="shared" si="2"/>
        <v>2020.4265675969555</v>
      </c>
      <c r="L10" s="21">
        <f t="shared" si="3"/>
        <v>1064.1584733808891</v>
      </c>
      <c r="M10" s="21"/>
      <c r="N10" s="21">
        <v>3.3959549999999998</v>
      </c>
      <c r="O10" s="37"/>
      <c r="X10"/>
      <c r="Y10"/>
    </row>
    <row r="11" spans="1:25" ht="12.75" customHeight="1" x14ac:dyDescent="0.25">
      <c r="A11" s="208">
        <v>2008</v>
      </c>
      <c r="B11" s="106">
        <v>26313421.399999999</v>
      </c>
      <c r="C11" s="106">
        <v>7156727.7000000002</v>
      </c>
      <c r="D11" s="106">
        <v>33470149.100000001</v>
      </c>
      <c r="E11" s="21"/>
      <c r="F11" s="106">
        <v>26115</v>
      </c>
      <c r="G11" s="106">
        <v>3204</v>
      </c>
      <c r="H11" s="106">
        <f t="shared" si="0"/>
        <v>29319</v>
      </c>
      <c r="I11" s="21"/>
      <c r="J11" s="21">
        <f t="shared" si="1"/>
        <v>1007.5979858318973</v>
      </c>
      <c r="K11" s="21">
        <f t="shared" si="2"/>
        <v>2233.6852996254684</v>
      </c>
      <c r="L11" s="21">
        <f t="shared" si="3"/>
        <v>1141.5856304785293</v>
      </c>
      <c r="M11" s="21"/>
      <c r="N11" s="21">
        <v>3.6429469999999999</v>
      </c>
      <c r="O11" s="37"/>
      <c r="X11"/>
      <c r="Y11"/>
    </row>
    <row r="12" spans="1:25" ht="12.75" customHeight="1" x14ac:dyDescent="0.25">
      <c r="A12" s="208">
        <v>2009</v>
      </c>
      <c r="B12" s="106">
        <v>15536894.699999999</v>
      </c>
      <c r="C12" s="106">
        <v>6408046.9000000004</v>
      </c>
      <c r="D12" s="106">
        <v>21944941.600000001</v>
      </c>
      <c r="E12" s="21"/>
      <c r="F12" s="106">
        <v>14295</v>
      </c>
      <c r="G12" s="106">
        <v>2608</v>
      </c>
      <c r="H12" s="106">
        <f t="shared" si="0"/>
        <v>16903</v>
      </c>
      <c r="I12" s="21"/>
      <c r="J12" s="21">
        <f t="shared" si="1"/>
        <v>1086.8761594963273</v>
      </c>
      <c r="K12" s="21">
        <f t="shared" si="2"/>
        <v>2457.073197852761</v>
      </c>
      <c r="L12" s="21">
        <f t="shared" si="3"/>
        <v>1298.2867893273385</v>
      </c>
      <c r="M12" s="21"/>
      <c r="N12" s="21">
        <v>3.8130389999999998</v>
      </c>
      <c r="O12" s="37"/>
      <c r="X12"/>
      <c r="Y12"/>
    </row>
    <row r="13" spans="1:25" ht="12.75" customHeight="1" x14ac:dyDescent="0.25">
      <c r="A13" s="208">
        <v>2010</v>
      </c>
      <c r="B13" s="106">
        <v>35907216.200000003</v>
      </c>
      <c r="C13" s="106">
        <v>5790342.9000000004</v>
      </c>
      <c r="D13" s="106">
        <v>41697559.100000001</v>
      </c>
      <c r="E13" s="21"/>
      <c r="F13" s="106">
        <v>30591</v>
      </c>
      <c r="G13" s="106">
        <v>2208</v>
      </c>
      <c r="H13" s="106">
        <f t="shared" si="0"/>
        <v>32799</v>
      </c>
      <c r="I13" s="21"/>
      <c r="J13" s="21">
        <f t="shared" si="1"/>
        <v>1173.7836683992025</v>
      </c>
      <c r="K13" s="21">
        <f t="shared" si="2"/>
        <v>2622.4379076086957</v>
      </c>
      <c r="L13" s="21">
        <f t="shared" si="3"/>
        <v>1271.3058050550321</v>
      </c>
      <c r="M13" s="21"/>
      <c r="N13" s="21">
        <v>4.247814</v>
      </c>
      <c r="O13" s="37"/>
      <c r="X13"/>
      <c r="Y13"/>
    </row>
    <row r="14" spans="1:25" ht="12.75" customHeight="1" x14ac:dyDescent="0.25">
      <c r="A14" s="208">
        <v>2011</v>
      </c>
      <c r="B14" s="106">
        <v>47955113.600000001</v>
      </c>
      <c r="C14" s="106">
        <v>10802256.300000001</v>
      </c>
      <c r="D14" s="106">
        <v>58757369.899999999</v>
      </c>
      <c r="E14" s="21"/>
      <c r="F14" s="106">
        <v>38164</v>
      </c>
      <c r="G14" s="106">
        <v>3449</v>
      </c>
      <c r="H14" s="106">
        <f t="shared" si="0"/>
        <v>41613</v>
      </c>
      <c r="I14" s="21"/>
      <c r="J14" s="21">
        <f t="shared" si="1"/>
        <v>1256.5536526569542</v>
      </c>
      <c r="K14" s="21">
        <f t="shared" si="2"/>
        <v>3131.9966077123804</v>
      </c>
      <c r="L14" s="21">
        <f t="shared" si="3"/>
        <v>1411.9955278398577</v>
      </c>
      <c r="M14" s="21"/>
      <c r="N14" s="21">
        <v>4.0360769999999997</v>
      </c>
      <c r="O14" s="37"/>
      <c r="X14"/>
      <c r="Y14"/>
    </row>
    <row r="15" spans="1:25" ht="12.75" customHeight="1" x14ac:dyDescent="0.25">
      <c r="A15" s="208">
        <v>2012</v>
      </c>
      <c r="B15" s="106">
        <v>41131017.399999999</v>
      </c>
      <c r="C15" s="106">
        <v>14333250.300000001</v>
      </c>
      <c r="D15" s="106">
        <v>55464267.700000003</v>
      </c>
      <c r="E15" s="21"/>
      <c r="F15" s="106">
        <v>30590</v>
      </c>
      <c r="G15" s="106">
        <v>3851</v>
      </c>
      <c r="H15" s="106">
        <f t="shared" si="0"/>
        <v>34441</v>
      </c>
      <c r="I15" s="21"/>
      <c r="J15" s="21">
        <f t="shared" si="1"/>
        <v>1344.5903040209218</v>
      </c>
      <c r="K15" s="21">
        <f t="shared" si="2"/>
        <v>3721.9554141781359</v>
      </c>
      <c r="L15" s="21">
        <f t="shared" si="3"/>
        <v>1610.4139746232688</v>
      </c>
      <c r="M15" s="21"/>
      <c r="N15" s="21">
        <v>4.5532409999999999</v>
      </c>
      <c r="O15" s="37"/>
      <c r="X15"/>
      <c r="Y15"/>
    </row>
    <row r="16" spans="1:25" ht="12.75" customHeight="1" x14ac:dyDescent="0.25">
      <c r="A16" s="208">
        <v>2013</v>
      </c>
      <c r="B16" s="106">
        <v>44232822.100000001</v>
      </c>
      <c r="C16" s="106">
        <v>16299052.4</v>
      </c>
      <c r="D16" s="106">
        <v>60531874.5</v>
      </c>
      <c r="E16" s="21"/>
      <c r="F16" s="106">
        <v>30657</v>
      </c>
      <c r="G16" s="106">
        <v>3669</v>
      </c>
      <c r="H16" s="106">
        <f t="shared" si="0"/>
        <v>34326</v>
      </c>
      <c r="I16" s="21"/>
      <c r="J16" s="21">
        <f t="shared" si="1"/>
        <v>1442.8294386273935</v>
      </c>
      <c r="K16" s="21">
        <f t="shared" si="2"/>
        <v>4442.3691469065143</v>
      </c>
      <c r="L16" s="21">
        <f t="shared" si="3"/>
        <v>1763.440963118336</v>
      </c>
      <c r="M16" s="21"/>
      <c r="N16" s="21">
        <v>5.0857250000000001</v>
      </c>
      <c r="O16" s="37"/>
      <c r="X16"/>
      <c r="Y16"/>
    </row>
    <row r="17" spans="1:25" ht="12.75" customHeight="1" x14ac:dyDescent="0.25">
      <c r="A17" s="208">
        <v>2014</v>
      </c>
      <c r="B17" s="106">
        <v>59551945.399999999</v>
      </c>
      <c r="C17" s="106">
        <v>23810125.899999999</v>
      </c>
      <c r="D17" s="106">
        <v>83362071.299999997</v>
      </c>
      <c r="E17" s="21"/>
      <c r="F17" s="106">
        <v>38354</v>
      </c>
      <c r="G17" s="106">
        <v>4992</v>
      </c>
      <c r="H17" s="106">
        <f t="shared" si="0"/>
        <v>43346</v>
      </c>
      <c r="I17" s="21"/>
      <c r="J17" s="21">
        <f t="shared" si="1"/>
        <v>1552.6919069718933</v>
      </c>
      <c r="K17" s="21">
        <f t="shared" si="2"/>
        <v>4769.6566306089744</v>
      </c>
      <c r="L17" s="21">
        <f t="shared" si="3"/>
        <v>1923.1779472154292</v>
      </c>
      <c r="M17" s="21"/>
      <c r="N17" s="21">
        <v>5.5131519999999998</v>
      </c>
      <c r="O17" s="37"/>
      <c r="X17"/>
      <c r="Y17"/>
    </row>
    <row r="18" spans="1:25" ht="12.75" customHeight="1" x14ac:dyDescent="0.25">
      <c r="A18" s="208">
        <v>2015</v>
      </c>
      <c r="B18" s="106">
        <v>72670134.900000006</v>
      </c>
      <c r="C18" s="106">
        <v>37863371.399999999</v>
      </c>
      <c r="D18" s="106">
        <v>110533506.3</v>
      </c>
      <c r="E18" s="21"/>
      <c r="F18" s="106">
        <v>43367</v>
      </c>
      <c r="G18" s="106">
        <v>6952</v>
      </c>
      <c r="H18" s="106">
        <f t="shared" si="0"/>
        <v>50319</v>
      </c>
      <c r="I18" s="21"/>
      <c r="J18" s="21">
        <f t="shared" si="1"/>
        <v>1675.7012221274242</v>
      </c>
      <c r="K18" s="21">
        <f t="shared" si="2"/>
        <v>5446.3997986191025</v>
      </c>
      <c r="L18" s="21">
        <f t="shared" si="3"/>
        <v>2196.6554641387943</v>
      </c>
      <c r="M18" s="21"/>
      <c r="N18" s="21">
        <v>5.9044549999999996</v>
      </c>
      <c r="O18" s="37"/>
      <c r="X18"/>
      <c r="Y18"/>
    </row>
    <row r="19" spans="1:25" ht="12.75" customHeight="1" x14ac:dyDescent="0.25">
      <c r="A19" s="208">
        <v>2016</v>
      </c>
      <c r="B19" s="106">
        <v>94167319.299999997</v>
      </c>
      <c r="C19" s="106">
        <v>42340657.899999999</v>
      </c>
      <c r="D19" s="106">
        <v>136507977.19999999</v>
      </c>
      <c r="E19" s="21"/>
      <c r="F19" s="106">
        <v>52618</v>
      </c>
      <c r="G19" s="106">
        <v>7026</v>
      </c>
      <c r="H19" s="106">
        <f t="shared" si="0"/>
        <v>59644</v>
      </c>
      <c r="I19" s="21"/>
      <c r="J19" s="21">
        <f t="shared" si="1"/>
        <v>1789.6407940248585</v>
      </c>
      <c r="K19" s="21">
        <f t="shared" si="2"/>
        <v>6026.282080842584</v>
      </c>
      <c r="L19" s="21">
        <f t="shared" si="3"/>
        <v>2288.71264838039</v>
      </c>
      <c r="M19" s="21"/>
      <c r="N19" s="21">
        <v>6.7717130000000001</v>
      </c>
      <c r="O19" s="37"/>
      <c r="X19"/>
      <c r="Y19"/>
    </row>
    <row r="20" spans="1:25" ht="12.75" customHeight="1" x14ac:dyDescent="0.25">
      <c r="A20" s="208">
        <v>2017</v>
      </c>
      <c r="B20" s="106">
        <v>106336525.8</v>
      </c>
      <c r="C20" s="106">
        <v>46363355</v>
      </c>
      <c r="D20" s="106">
        <v>152699880.80000001</v>
      </c>
      <c r="E20" s="21"/>
      <c r="F20" s="106">
        <v>56129</v>
      </c>
      <c r="G20" s="106">
        <v>7054</v>
      </c>
      <c r="H20" s="106">
        <f t="shared" si="0"/>
        <v>63183</v>
      </c>
      <c r="I20" s="21"/>
      <c r="J20" s="21">
        <f t="shared" si="1"/>
        <v>1894.5024105186267</v>
      </c>
      <c r="K20" s="21">
        <f t="shared" si="2"/>
        <v>6572.6332577261128</v>
      </c>
      <c r="L20" s="21">
        <f t="shared" si="3"/>
        <v>2416.787439659402</v>
      </c>
      <c r="M20" s="21"/>
      <c r="N20" s="21">
        <v>6.8669659999999997</v>
      </c>
      <c r="O20" s="37"/>
      <c r="X20"/>
      <c r="Y20"/>
    </row>
    <row r="21" spans="1:25" ht="12.75" customHeight="1" x14ac:dyDescent="0.25">
      <c r="A21" s="208">
        <v>2018</v>
      </c>
      <c r="B21" s="106">
        <v>100446416.5</v>
      </c>
      <c r="C21" s="106">
        <v>53677868.399999999</v>
      </c>
      <c r="D21" s="106">
        <v>154124284.90000001</v>
      </c>
      <c r="E21" s="21"/>
      <c r="F21" s="106">
        <v>51867</v>
      </c>
      <c r="G21" s="106">
        <v>7453</v>
      </c>
      <c r="H21" s="106">
        <f t="shared" si="0"/>
        <v>59320</v>
      </c>
      <c r="I21" s="21"/>
      <c r="J21" s="21">
        <f t="shared" si="1"/>
        <v>1936.6151213681146</v>
      </c>
      <c r="K21" s="21">
        <f t="shared" si="2"/>
        <v>7202.1827988729365</v>
      </c>
      <c r="L21" s="21">
        <f t="shared" si="3"/>
        <v>2598.184168914363</v>
      </c>
      <c r="M21" s="21"/>
      <c r="N21" s="21">
        <v>7.0411510000000002</v>
      </c>
      <c r="O21" s="37"/>
      <c r="X21"/>
      <c r="Y21"/>
    </row>
    <row r="22" spans="1:25" ht="12.75" customHeight="1" x14ac:dyDescent="0.25">
      <c r="A22" s="208">
        <v>2019</v>
      </c>
      <c r="B22" s="106">
        <v>104406999.2</v>
      </c>
      <c r="C22" s="106">
        <v>56369631.100000001</v>
      </c>
      <c r="D22" s="106">
        <v>160776630.30000001</v>
      </c>
      <c r="E22" s="21"/>
      <c r="F22" s="106">
        <v>49508</v>
      </c>
      <c r="G22" s="106">
        <v>7449</v>
      </c>
      <c r="H22" s="106">
        <f t="shared" si="0"/>
        <v>56957</v>
      </c>
      <c r="I22" s="21"/>
      <c r="J22" s="21">
        <f t="shared" si="1"/>
        <v>2108.8914761250708</v>
      </c>
      <c r="K22" s="21">
        <f t="shared" si="2"/>
        <v>7567.409195865217</v>
      </c>
      <c r="L22" s="21">
        <f t="shared" si="3"/>
        <v>2822.7720964938462</v>
      </c>
      <c r="M22" s="21"/>
      <c r="N22" s="21">
        <v>7.8214930000000003</v>
      </c>
      <c r="O22" s="37"/>
      <c r="X22"/>
      <c r="Y22"/>
    </row>
    <row r="23" spans="1:25" ht="12.75" customHeight="1" x14ac:dyDescent="0.25">
      <c r="A23" s="208">
        <v>2020</v>
      </c>
      <c r="B23" s="106">
        <v>56892786.100000001</v>
      </c>
      <c r="C23" s="106">
        <v>42359154.299999997</v>
      </c>
      <c r="D23" s="106">
        <v>99251940.400000006</v>
      </c>
      <c r="E23" s="21"/>
      <c r="F23" s="106">
        <v>31944</v>
      </c>
      <c r="G23" s="106">
        <v>5442</v>
      </c>
      <c r="H23" s="106">
        <f t="shared" si="0"/>
        <v>37386</v>
      </c>
      <c r="I23" s="21"/>
      <c r="J23" s="21">
        <f t="shared" si="1"/>
        <v>1781.0163442273979</v>
      </c>
      <c r="K23" s="21">
        <f t="shared" si="2"/>
        <v>7783.7475744211679</v>
      </c>
      <c r="L23" s="21">
        <f t="shared" si="3"/>
        <v>2654.7889691328305</v>
      </c>
      <c r="M23" s="21"/>
      <c r="N23" s="21">
        <v>7.2503390000000003</v>
      </c>
      <c r="O23" s="37"/>
      <c r="X23"/>
      <c r="Y23"/>
    </row>
    <row r="24" spans="1:25" ht="12.75" customHeight="1" x14ac:dyDescent="0.25">
      <c r="A24" s="208">
        <v>2021</v>
      </c>
      <c r="B24" s="106">
        <v>56224097.5</v>
      </c>
      <c r="C24" s="106">
        <v>41256102.700000003</v>
      </c>
      <c r="D24" s="106">
        <v>97480200.200000003</v>
      </c>
      <c r="E24" s="21"/>
      <c r="F24" s="106">
        <v>34166</v>
      </c>
      <c r="G24" s="106">
        <v>5870</v>
      </c>
      <c r="H24" s="106">
        <f t="shared" si="0"/>
        <v>40036</v>
      </c>
      <c r="I24" s="21"/>
      <c r="J24" s="21">
        <f t="shared" si="1"/>
        <v>1645.615451033191</v>
      </c>
      <c r="K24" s="21">
        <f t="shared" si="2"/>
        <v>7028.2968824531517</v>
      </c>
      <c r="L24" s="21">
        <f t="shared" si="3"/>
        <v>2434.813672694575</v>
      </c>
      <c r="M24" s="21"/>
      <c r="N24" s="21">
        <v>7.3068730000000004</v>
      </c>
      <c r="O24" s="37"/>
      <c r="X24"/>
      <c r="Y24"/>
    </row>
    <row r="25" spans="1:25" ht="12.75" customHeight="1" x14ac:dyDescent="0.25">
      <c r="A25" s="29" t="s">
        <v>173</v>
      </c>
      <c r="B25" s="106">
        <v>15829846.800000001</v>
      </c>
      <c r="C25" s="106">
        <v>9466950.5999999996</v>
      </c>
      <c r="D25" s="106">
        <v>25296797.400000002</v>
      </c>
      <c r="E25" s="21"/>
      <c r="F25" s="106">
        <v>26559</v>
      </c>
      <c r="G25" s="106">
        <v>4456</v>
      </c>
      <c r="H25" s="106">
        <f t="shared" si="0"/>
        <v>31015</v>
      </c>
      <c r="I25" s="21"/>
      <c r="J25" s="21">
        <f t="shared" si="1"/>
        <v>596.02570879927714</v>
      </c>
      <c r="K25" s="21">
        <f t="shared" si="2"/>
        <v>2124.5400807899459</v>
      </c>
      <c r="L25" s="21">
        <f t="shared" si="3"/>
        <v>815.63106238916657</v>
      </c>
      <c r="M25" s="21"/>
      <c r="N25" s="21">
        <v>6.372687</v>
      </c>
      <c r="O25" s="37"/>
      <c r="Q25" s="156"/>
      <c r="R25" s="156"/>
      <c r="S25" s="156"/>
      <c r="T25" s="156"/>
      <c r="U25" s="156"/>
      <c r="V25" s="156"/>
      <c r="W25" s="156"/>
      <c r="X25"/>
      <c r="Y25"/>
    </row>
    <row r="26" spans="1:25" ht="12.75" customHeight="1" x14ac:dyDescent="0.25">
      <c r="A26" s="70" t="s">
        <v>10</v>
      </c>
      <c r="B26" s="76">
        <f>SUM(B7:B25)</f>
        <v>967695435.70000005</v>
      </c>
      <c r="C26" s="76">
        <f t="shared" ref="C26:H26" si="4">SUM(C7:C25)</f>
        <v>437923044.50000006</v>
      </c>
      <c r="D26" s="76">
        <f t="shared" si="4"/>
        <v>1405618480.2000003</v>
      </c>
      <c r="E26" s="76"/>
      <c r="F26" s="76">
        <f t="shared" si="4"/>
        <v>703523</v>
      </c>
      <c r="G26" s="76">
        <f t="shared" si="4"/>
        <v>103349</v>
      </c>
      <c r="H26" s="76">
        <f t="shared" si="4"/>
        <v>806872</v>
      </c>
      <c r="I26" s="76"/>
      <c r="J26" s="76">
        <f>B26/F26</f>
        <v>1375.4993592249295</v>
      </c>
      <c r="K26" s="76">
        <f t="shared" si="2"/>
        <v>4237.3225140059412</v>
      </c>
      <c r="L26" s="76">
        <f t="shared" si="3"/>
        <v>1742.058815028902</v>
      </c>
      <c r="M26" s="76"/>
      <c r="N26" s="76">
        <v>5.4074499999999999</v>
      </c>
      <c r="O26" s="37"/>
      <c r="X26"/>
      <c r="Y26"/>
    </row>
    <row r="27" spans="1:25" s="10" customFormat="1" ht="12.75" customHeight="1" x14ac:dyDescent="0.25">
      <c r="A27" s="31" t="s">
        <v>228</v>
      </c>
      <c r="B27" s="1"/>
      <c r="C27" s="1"/>
      <c r="D27" s="1"/>
      <c r="E27" s="1"/>
      <c r="F27" s="1"/>
      <c r="G27" s="1"/>
      <c r="H27" s="1"/>
      <c r="I27" s="1"/>
      <c r="J27" s="1"/>
      <c r="K27" s="1"/>
      <c r="L27" s="1"/>
      <c r="M27" s="1"/>
      <c r="O27" s="37"/>
      <c r="P27"/>
      <c r="Q27" s="156"/>
      <c r="R27" s="156"/>
      <c r="S27" s="156"/>
      <c r="T27" s="156"/>
      <c r="U27" s="156"/>
      <c r="V27" s="156"/>
      <c r="W27" s="156"/>
      <c r="X27"/>
      <c r="Y27"/>
    </row>
    <row r="28" spans="1:25" ht="12.75" customHeight="1" x14ac:dyDescent="0.25">
      <c r="A28" s="13" t="s">
        <v>229</v>
      </c>
      <c r="X28"/>
      <c r="Y28"/>
    </row>
    <row r="29" spans="1:25" ht="12.75" customHeight="1" x14ac:dyDescent="0.25">
      <c r="D29" s="77"/>
      <c r="E29" s="77"/>
      <c r="F29" s="6"/>
      <c r="G29" s="6"/>
      <c r="H29" s="6"/>
      <c r="I29" s="6"/>
      <c r="J29" s="11"/>
      <c r="K29" s="85"/>
      <c r="L29" s="85"/>
      <c r="M29"/>
      <c r="Q29" s="1"/>
      <c r="X29"/>
      <c r="Y29"/>
    </row>
    <row r="30" spans="1:25" customFormat="1" ht="12.75" customHeight="1" x14ac:dyDescent="0.25">
      <c r="A30" s="57"/>
      <c r="B30" s="15"/>
      <c r="C30" s="15"/>
      <c r="D30" s="15"/>
      <c r="E30" s="1"/>
      <c r="F30" s="1"/>
      <c r="G30" s="1"/>
      <c r="H30" s="1"/>
      <c r="I30" s="1"/>
      <c r="J30" s="105"/>
      <c r="K30" s="105"/>
      <c r="L30" s="105"/>
      <c r="M30" s="105"/>
      <c r="N30" s="1"/>
      <c r="O30" s="1"/>
    </row>
    <row r="31" spans="1:25" customFormat="1" ht="12.75" customHeight="1" x14ac:dyDescent="0.25">
      <c r="A31" s="3"/>
      <c r="B31" s="15"/>
      <c r="C31" s="15"/>
      <c r="D31" s="15"/>
      <c r="E31" s="1"/>
      <c r="F31" s="1"/>
      <c r="G31" s="1"/>
      <c r="H31" s="1"/>
      <c r="I31" s="1"/>
      <c r="J31" s="125"/>
      <c r="K31" s="125"/>
      <c r="L31" s="125"/>
      <c r="M31" s="125"/>
      <c r="N31" s="31"/>
      <c r="O31" s="1"/>
    </row>
    <row r="32" spans="1:25" customFormat="1" ht="12.75" customHeight="1" x14ac:dyDescent="0.25">
      <c r="A32" s="3" t="s">
        <v>212</v>
      </c>
      <c r="B32" s="15"/>
      <c r="C32" s="15"/>
      <c r="D32" s="15"/>
      <c r="E32" s="1"/>
      <c r="F32" s="1"/>
      <c r="G32" s="1"/>
      <c r="H32" s="1"/>
      <c r="I32" s="1"/>
      <c r="J32" s="125"/>
      <c r="K32" s="125"/>
      <c r="L32" s="125"/>
      <c r="M32" s="125"/>
      <c r="N32" s="31"/>
      <c r="O32" s="1"/>
    </row>
    <row r="33" spans="1:25" ht="12.75" customHeight="1" x14ac:dyDescent="0.25">
      <c r="A33" s="110" t="s">
        <v>213</v>
      </c>
      <c r="B33" s="15"/>
      <c r="C33" s="15"/>
      <c r="D33" s="15"/>
      <c r="E33" s="15"/>
      <c r="F33" s="15"/>
      <c r="G33" s="15"/>
      <c r="H33" s="15"/>
      <c r="I33" s="15"/>
      <c r="X33"/>
      <c r="Y33"/>
    </row>
    <row r="34" spans="1:25" customFormat="1" ht="12.75" customHeight="1" x14ac:dyDescent="0.25">
      <c r="A34" s="12"/>
      <c r="B34" s="34"/>
      <c r="C34" s="34"/>
      <c r="D34" s="34"/>
      <c r="E34" s="12"/>
      <c r="F34" s="12"/>
      <c r="G34" s="12"/>
      <c r="H34" s="12"/>
      <c r="I34" s="12"/>
      <c r="J34" s="12"/>
      <c r="K34" s="12"/>
      <c r="L34" s="12"/>
      <c r="M34" s="1"/>
    </row>
    <row r="35" spans="1:25" customFormat="1" ht="12.75" customHeight="1" x14ac:dyDescent="0.25">
      <c r="A35" s="144" t="s">
        <v>155</v>
      </c>
      <c r="B35" s="244" t="s">
        <v>12</v>
      </c>
      <c r="C35" s="244"/>
      <c r="D35" s="244"/>
      <c r="E35" s="47"/>
      <c r="F35" s="245" t="s">
        <v>69</v>
      </c>
      <c r="G35" s="244"/>
      <c r="H35" s="244"/>
      <c r="I35" s="60"/>
      <c r="J35" s="244" t="s">
        <v>14</v>
      </c>
      <c r="K35" s="244"/>
      <c r="L35" s="244"/>
      <c r="M35" s="141"/>
      <c r="Q35" s="1"/>
      <c r="R35" s="1"/>
      <c r="S35" s="1"/>
      <c r="T35" s="1"/>
      <c r="U35" s="1"/>
      <c r="V35" s="1"/>
      <c r="W35" s="1"/>
    </row>
    <row r="36" spans="1:25" customFormat="1" ht="12.75" customHeight="1" x14ac:dyDescent="0.25">
      <c r="A36" s="31"/>
      <c r="B36" s="67" t="s">
        <v>66</v>
      </c>
      <c r="C36" s="47"/>
      <c r="D36" s="47"/>
      <c r="E36" s="4"/>
      <c r="F36" s="67" t="s">
        <v>66</v>
      </c>
      <c r="G36" s="47"/>
      <c r="H36" s="47"/>
      <c r="I36" s="6"/>
      <c r="J36" s="67" t="s">
        <v>66</v>
      </c>
      <c r="K36" s="47"/>
      <c r="L36" s="47"/>
      <c r="M36" s="4"/>
      <c r="Q36" s="1"/>
      <c r="R36" s="1"/>
    </row>
    <row r="37" spans="1:25" customFormat="1" ht="12.75" customHeight="1" x14ac:dyDescent="0.25">
      <c r="A37" s="33"/>
      <c r="B37" s="68">
        <v>-3500</v>
      </c>
      <c r="C37" s="51" t="s">
        <v>25</v>
      </c>
      <c r="D37" s="51" t="s">
        <v>1</v>
      </c>
      <c r="E37" s="143"/>
      <c r="F37" s="68">
        <v>-3500</v>
      </c>
      <c r="G37" s="51" t="s">
        <v>25</v>
      </c>
      <c r="H37" s="51" t="s">
        <v>1</v>
      </c>
      <c r="I37" s="51"/>
      <c r="J37" s="68">
        <v>-3500</v>
      </c>
      <c r="K37" s="51" t="s">
        <v>25</v>
      </c>
      <c r="L37" s="51" t="s">
        <v>1</v>
      </c>
      <c r="M37" s="6"/>
      <c r="Q37" s="1"/>
      <c r="R37" s="1"/>
    </row>
    <row r="38" spans="1:25" customFormat="1" ht="12.75" customHeight="1" x14ac:dyDescent="0.25">
      <c r="A38" s="127" t="s">
        <v>4</v>
      </c>
      <c r="B38" s="106">
        <v>837303665.70000005</v>
      </c>
      <c r="C38" s="106">
        <v>435621773.60000002</v>
      </c>
      <c r="D38" s="106">
        <f>B38+C38</f>
        <v>1272925439.3000002</v>
      </c>
      <c r="E38" s="106"/>
      <c r="F38" s="106">
        <v>559565</v>
      </c>
      <c r="G38" s="106">
        <v>97723</v>
      </c>
      <c r="H38" s="106">
        <f>F38+G38</f>
        <v>657288</v>
      </c>
      <c r="I38" s="106"/>
      <c r="J38" s="106">
        <f>B38/F38</f>
        <v>1496.3474586509165</v>
      </c>
      <c r="K38" s="106">
        <f>C38/G38</f>
        <v>4457.7200208753311</v>
      </c>
      <c r="L38" s="106">
        <f>D38/H38</f>
        <v>1936.6327078845197</v>
      </c>
      <c r="M38" s="37"/>
      <c r="Q38" s="1"/>
      <c r="R38" s="114"/>
    </row>
    <row r="39" spans="1:25" customFormat="1" ht="12.75" customHeight="1" x14ac:dyDescent="0.25">
      <c r="A39" s="127" t="s">
        <v>156</v>
      </c>
      <c r="B39" s="106">
        <v>53032880.899999999</v>
      </c>
      <c r="C39" s="106">
        <v>363605047</v>
      </c>
      <c r="D39" s="106">
        <f t="shared" ref="D39:D41" si="5">B39+C39</f>
        <v>416637927.89999998</v>
      </c>
      <c r="E39" s="106"/>
      <c r="F39" s="106">
        <v>24690</v>
      </c>
      <c r="G39" s="106">
        <v>58196</v>
      </c>
      <c r="H39" s="106">
        <f t="shared" ref="H39:H41" si="6">F39+G39</f>
        <v>82886</v>
      </c>
      <c r="I39" s="106"/>
      <c r="J39" s="106">
        <f t="shared" ref="J39:J41" si="7">B39/F39</f>
        <v>2147.9498136897528</v>
      </c>
      <c r="K39" s="106">
        <f t="shared" ref="K39:K41" si="8">C39/G39</f>
        <v>6247.938810227507</v>
      </c>
      <c r="L39" s="106">
        <f t="shared" ref="L39:L42" si="9">D39/H39</f>
        <v>5026.638128272567</v>
      </c>
      <c r="M39" s="37"/>
      <c r="Q39" s="1"/>
      <c r="R39" s="114"/>
    </row>
    <row r="40" spans="1:25" customFormat="1" ht="12.75" customHeight="1" x14ac:dyDescent="0.25">
      <c r="A40" s="127" t="s">
        <v>157</v>
      </c>
      <c r="B40" s="106">
        <f>B38-B39</f>
        <v>784270784.80000007</v>
      </c>
      <c r="C40" s="106">
        <f>C38-C39</f>
        <v>72016726.600000024</v>
      </c>
      <c r="D40" s="106">
        <f t="shared" si="5"/>
        <v>856287511.4000001</v>
      </c>
      <c r="E40" s="106"/>
      <c r="F40" s="106">
        <f>F38-F39</f>
        <v>534875</v>
      </c>
      <c r="G40" s="106">
        <f>G38-G39</f>
        <v>39527</v>
      </c>
      <c r="H40" s="106">
        <f t="shared" si="6"/>
        <v>574402</v>
      </c>
      <c r="I40" s="106"/>
      <c r="J40" s="106">
        <f t="shared" si="7"/>
        <v>1466.2692868427205</v>
      </c>
      <c r="K40" s="106">
        <f t="shared" si="8"/>
        <v>1821.9628760088046</v>
      </c>
      <c r="L40" s="106">
        <f t="shared" si="9"/>
        <v>1490.7460478898056</v>
      </c>
      <c r="M40" s="37"/>
      <c r="Q40" s="1"/>
      <c r="R40" s="114"/>
    </row>
    <row r="41" spans="1:25" customFormat="1" ht="12.75" customHeight="1" x14ac:dyDescent="0.25">
      <c r="A41" s="127" t="s">
        <v>3</v>
      </c>
      <c r="B41" s="106">
        <v>130391770</v>
      </c>
      <c r="C41" s="106">
        <v>2301270.9</v>
      </c>
      <c r="D41" s="106">
        <f t="shared" si="5"/>
        <v>132693040.90000001</v>
      </c>
      <c r="E41" s="106"/>
      <c r="F41" s="106">
        <v>143958</v>
      </c>
      <c r="G41" s="106">
        <v>5626</v>
      </c>
      <c r="H41" s="106">
        <f t="shared" si="6"/>
        <v>149584</v>
      </c>
      <c r="I41" s="106"/>
      <c r="J41" s="106">
        <f t="shared" si="7"/>
        <v>905.76258353130777</v>
      </c>
      <c r="K41" s="106">
        <f t="shared" si="8"/>
        <v>409.04210806967649</v>
      </c>
      <c r="L41" s="106">
        <f t="shared" si="9"/>
        <v>887.08044242699759</v>
      </c>
      <c r="M41" s="37"/>
      <c r="Q41" s="1"/>
      <c r="R41" s="1"/>
    </row>
    <row r="42" spans="1:25" customFormat="1" ht="12.75" customHeight="1" x14ac:dyDescent="0.25">
      <c r="A42" s="128" t="s">
        <v>1</v>
      </c>
      <c r="B42" s="93">
        <f>B38+B41</f>
        <v>967695435.70000005</v>
      </c>
      <c r="C42" s="93">
        <f>C38+C41</f>
        <v>437923044.5</v>
      </c>
      <c r="D42" s="93">
        <f>D38+D41</f>
        <v>1405618480.2000003</v>
      </c>
      <c r="E42" s="93"/>
      <c r="F42" s="93">
        <f t="shared" ref="F42" si="10">F38+F41</f>
        <v>703523</v>
      </c>
      <c r="G42" s="93">
        <f>G38+G41</f>
        <v>103349</v>
      </c>
      <c r="H42" s="93">
        <f t="shared" ref="H42" si="11">F42+G42</f>
        <v>806872</v>
      </c>
      <c r="I42" s="93"/>
      <c r="J42" s="93">
        <f>B42/F42</f>
        <v>1375.4993592249295</v>
      </c>
      <c r="K42" s="93">
        <f>C42/G42</f>
        <v>4237.3225140059412</v>
      </c>
      <c r="L42" s="93">
        <f t="shared" si="9"/>
        <v>1742.058815028902</v>
      </c>
      <c r="M42" s="37"/>
      <c r="Q42" s="1"/>
      <c r="R42" s="114"/>
    </row>
    <row r="43" spans="1:25" customFormat="1" ht="12.75" customHeight="1" x14ac:dyDescent="0.25">
      <c r="A43" s="31" t="s">
        <v>228</v>
      </c>
      <c r="B43" s="1"/>
      <c r="C43" s="1"/>
      <c r="D43" s="1"/>
      <c r="E43" s="1"/>
      <c r="F43" s="1"/>
      <c r="G43" s="1"/>
      <c r="H43" s="1"/>
      <c r="I43" s="1"/>
      <c r="N43" s="1"/>
      <c r="O43" s="114"/>
    </row>
    <row r="44" spans="1:25" customFormat="1" ht="12.75" customHeight="1" x14ac:dyDescent="0.25">
      <c r="A44" s="13" t="s">
        <v>229</v>
      </c>
      <c r="B44" s="1"/>
      <c r="C44" s="1"/>
      <c r="D44" s="1"/>
      <c r="E44" s="1"/>
      <c r="F44" s="1"/>
      <c r="G44" s="1"/>
      <c r="H44" s="1"/>
      <c r="I44" s="1"/>
      <c r="N44" s="109"/>
      <c r="O44" s="114"/>
    </row>
    <row r="45" spans="1:25" customFormat="1" ht="12.75" customHeight="1" x14ac:dyDescent="0.25"/>
    <row r="46" spans="1:25" customFormat="1" ht="12.75" customHeight="1" x14ac:dyDescent="0.25"/>
    <row r="47" spans="1:25" s="15" customFormat="1" ht="12.75" customHeight="1" x14ac:dyDescent="0.25">
      <c r="A47" s="57"/>
      <c r="I47"/>
      <c r="J47"/>
      <c r="K47"/>
      <c r="L47"/>
      <c r="M47"/>
      <c r="N47"/>
      <c r="O47"/>
      <c r="P47"/>
      <c r="Q47"/>
      <c r="R47"/>
      <c r="S47"/>
      <c r="T47"/>
      <c r="U47"/>
      <c r="V47"/>
      <c r="W47"/>
    </row>
    <row r="48" spans="1:25" s="15" customFormat="1" ht="12.75" customHeight="1" x14ac:dyDescent="0.25">
      <c r="A48" s="3" t="s">
        <v>208</v>
      </c>
      <c r="I48"/>
      <c r="J48"/>
      <c r="K48"/>
      <c r="L48"/>
      <c r="M48"/>
      <c r="N48"/>
      <c r="O48"/>
      <c r="P48"/>
      <c r="Q48"/>
      <c r="R48"/>
      <c r="S48"/>
      <c r="T48"/>
      <c r="U48"/>
      <c r="V48"/>
      <c r="W48"/>
    </row>
    <row r="49" spans="1:23" s="15" customFormat="1" ht="12.75" customHeight="1" x14ac:dyDescent="0.25">
      <c r="A49" s="110" t="s">
        <v>209</v>
      </c>
      <c r="I49"/>
      <c r="J49"/>
      <c r="K49"/>
      <c r="L49"/>
      <c r="M49"/>
      <c r="N49"/>
      <c r="O49"/>
      <c r="P49"/>
      <c r="Q49"/>
      <c r="R49"/>
      <c r="S49"/>
      <c r="T49"/>
      <c r="U49"/>
      <c r="V49"/>
      <c r="W49"/>
    </row>
    <row r="50" spans="1:23" s="15" customFormat="1" ht="12.75" customHeight="1" x14ac:dyDescent="0.25">
      <c r="A50" s="33"/>
      <c r="B50" s="34"/>
      <c r="C50" s="34"/>
      <c r="D50" s="34"/>
      <c r="E50" s="14"/>
      <c r="F50" s="14"/>
      <c r="G50" s="14"/>
      <c r="H50" s="50"/>
      <c r="I50"/>
      <c r="J50"/>
      <c r="K50"/>
      <c r="L50"/>
      <c r="M50"/>
      <c r="N50"/>
      <c r="O50"/>
      <c r="P50"/>
      <c r="Q50"/>
      <c r="R50"/>
      <c r="S50"/>
      <c r="T50"/>
      <c r="U50"/>
      <c r="V50"/>
      <c r="W50"/>
    </row>
    <row r="51" spans="1:23" s="15" customFormat="1" ht="12.75" customHeight="1" x14ac:dyDescent="0.25">
      <c r="A51" s="187" t="s">
        <v>72</v>
      </c>
      <c r="B51" s="188" t="s">
        <v>12</v>
      </c>
      <c r="C51" s="188" t="s">
        <v>69</v>
      </c>
      <c r="D51" s="188" t="s">
        <v>14</v>
      </c>
      <c r="E51" s="43"/>
      <c r="F51" s="24"/>
      <c r="G51" s="14"/>
      <c r="H51" s="50"/>
      <c r="I51"/>
      <c r="J51"/>
      <c r="K51"/>
      <c r="L51"/>
      <c r="M51"/>
      <c r="N51"/>
      <c r="O51"/>
      <c r="P51"/>
      <c r="Q51"/>
      <c r="R51"/>
      <c r="S51"/>
      <c r="T51"/>
      <c r="U51"/>
      <c r="V51"/>
      <c r="W51"/>
    </row>
    <row r="52" spans="1:23" ht="12.75" customHeight="1" x14ac:dyDescent="0.25">
      <c r="A52" s="90" t="s">
        <v>26</v>
      </c>
      <c r="B52" s="38">
        <v>88051183.299999997</v>
      </c>
      <c r="C52" s="38">
        <v>89009</v>
      </c>
      <c r="D52" s="38">
        <f>B52/C52</f>
        <v>989.23910278735855</v>
      </c>
      <c r="E52" s="43"/>
      <c r="F52" s="101"/>
      <c r="G52" s="101"/>
      <c r="H52" s="50"/>
      <c r="I52"/>
      <c r="J52"/>
      <c r="K52"/>
      <c r="L52"/>
      <c r="M52"/>
      <c r="N52"/>
      <c r="O52"/>
    </row>
    <row r="53" spans="1:23" ht="12.75" customHeight="1" x14ac:dyDescent="0.25">
      <c r="A53" s="56" t="s">
        <v>27</v>
      </c>
      <c r="B53" s="38">
        <v>896413142.39999998</v>
      </c>
      <c r="C53" s="38">
        <v>564740</v>
      </c>
      <c r="D53" s="38">
        <f t="shared" ref="D53:D61" si="12">B53/C53</f>
        <v>1587.3023734816022</v>
      </c>
      <c r="E53" s="43"/>
      <c r="G53" s="31"/>
      <c r="H53" s="50"/>
      <c r="I53"/>
      <c r="J53"/>
      <c r="K53"/>
      <c r="L53"/>
      <c r="M53"/>
      <c r="N53"/>
      <c r="O53"/>
    </row>
    <row r="54" spans="1:23" ht="12.75" customHeight="1" x14ac:dyDescent="0.25">
      <c r="A54" s="56" t="s">
        <v>73</v>
      </c>
      <c r="B54" s="38">
        <v>73442802.200000003</v>
      </c>
      <c r="C54" s="38">
        <v>13301</v>
      </c>
      <c r="D54" s="38">
        <f t="shared" si="12"/>
        <v>5521.6000451093905</v>
      </c>
      <c r="E54" s="43"/>
      <c r="H54" s="50"/>
      <c r="I54"/>
      <c r="J54"/>
      <c r="K54"/>
      <c r="L54"/>
      <c r="M54"/>
      <c r="N54"/>
      <c r="O54"/>
    </row>
    <row r="55" spans="1:23" ht="12.75" customHeight="1" x14ac:dyDescent="0.25">
      <c r="A55" s="56" t="s">
        <v>170</v>
      </c>
      <c r="B55" s="38">
        <v>24950451.199999999</v>
      </c>
      <c r="C55" s="38">
        <v>2586</v>
      </c>
      <c r="D55" s="38">
        <f t="shared" si="12"/>
        <v>9648.2796597061097</v>
      </c>
      <c r="E55" s="43"/>
      <c r="H55" s="50"/>
      <c r="I55"/>
      <c r="J55"/>
      <c r="K55"/>
      <c r="L55"/>
      <c r="M55"/>
      <c r="N55"/>
      <c r="O55"/>
    </row>
    <row r="56" spans="1:23" ht="12.75" customHeight="1" x14ac:dyDescent="0.25">
      <c r="A56" s="56" t="s">
        <v>28</v>
      </c>
      <c r="B56" s="38">
        <v>16956673</v>
      </c>
      <c r="C56" s="38">
        <v>2926</v>
      </c>
      <c r="D56" s="38">
        <f t="shared" si="12"/>
        <v>5795.1719070403278</v>
      </c>
      <c r="E56" s="43"/>
      <c r="F56" s="13"/>
      <c r="G56" s="13"/>
      <c r="H56" s="50"/>
      <c r="I56"/>
      <c r="J56"/>
      <c r="K56"/>
      <c r="L56"/>
      <c r="M56"/>
      <c r="N56"/>
      <c r="O56"/>
    </row>
    <row r="57" spans="1:23" ht="12.75" customHeight="1" x14ac:dyDescent="0.25">
      <c r="A57" s="56" t="s">
        <v>74</v>
      </c>
      <c r="B57" s="38">
        <v>229924</v>
      </c>
      <c r="C57" s="38">
        <v>121</v>
      </c>
      <c r="D57" s="38">
        <f t="shared" si="12"/>
        <v>1900.1983471074379</v>
      </c>
      <c r="E57" s="43"/>
      <c r="F57" s="101"/>
      <c r="G57" s="101"/>
      <c r="H57" s="50"/>
      <c r="I57"/>
      <c r="J57"/>
      <c r="K57"/>
      <c r="L57"/>
      <c r="M57"/>
      <c r="N57"/>
      <c r="O57"/>
    </row>
    <row r="58" spans="1:23" ht="12.75" customHeight="1" x14ac:dyDescent="0.25">
      <c r="A58" s="56" t="s">
        <v>134</v>
      </c>
      <c r="B58" s="38">
        <v>78871576.900000006</v>
      </c>
      <c r="C58" s="38">
        <v>12309</v>
      </c>
      <c r="D58" s="38">
        <f t="shared" si="12"/>
        <v>6407.6348119262329</v>
      </c>
      <c r="E58" s="43"/>
      <c r="F58" s="101"/>
      <c r="G58" s="101"/>
      <c r="H58" s="50"/>
      <c r="I58"/>
      <c r="J58"/>
      <c r="K58"/>
      <c r="L58"/>
      <c r="M58"/>
      <c r="N58"/>
      <c r="O58"/>
    </row>
    <row r="59" spans="1:23" ht="26.25" customHeight="1" x14ac:dyDescent="0.25">
      <c r="A59" s="92" t="s">
        <v>75</v>
      </c>
      <c r="B59" s="38">
        <v>30744377.199999999</v>
      </c>
      <c r="C59" s="38">
        <v>5573</v>
      </c>
      <c r="D59" s="38">
        <f t="shared" si="12"/>
        <v>5516.6655661223758</v>
      </c>
      <c r="E59" s="43"/>
      <c r="F59" s="101"/>
      <c r="G59" s="101"/>
      <c r="H59" s="50"/>
      <c r="I59" s="156"/>
      <c r="J59" s="156"/>
      <c r="K59"/>
      <c r="L59"/>
      <c r="M59"/>
      <c r="N59"/>
      <c r="O59"/>
    </row>
    <row r="60" spans="1:23" ht="12.75" customHeight="1" x14ac:dyDescent="0.25">
      <c r="A60" s="56" t="s">
        <v>67</v>
      </c>
      <c r="B60" s="38">
        <v>269631076.19999999</v>
      </c>
      <c r="C60" s="38">
        <v>129729</v>
      </c>
      <c r="D60" s="38">
        <f t="shared" si="12"/>
        <v>2078.4179034757071</v>
      </c>
      <c r="E60" s="43"/>
      <c r="F60" s="101"/>
      <c r="G60" s="101"/>
      <c r="H60" s="50"/>
      <c r="I60"/>
      <c r="J60"/>
      <c r="K60"/>
      <c r="L60"/>
      <c r="M60"/>
      <c r="N60"/>
      <c r="O60"/>
    </row>
    <row r="61" spans="1:23" s="10" customFormat="1" ht="12.75" customHeight="1" x14ac:dyDescent="0.25">
      <c r="A61" s="70" t="s">
        <v>10</v>
      </c>
      <c r="B61" s="32">
        <f>B52+B53+B55+B56+B58+B59+B60</f>
        <v>1405618480.2</v>
      </c>
      <c r="C61" s="32">
        <f>C52+C53+C55+C56+C58+C59+C60</f>
        <v>806872</v>
      </c>
      <c r="D61" s="32">
        <f t="shared" si="12"/>
        <v>1742.0588150289018</v>
      </c>
      <c r="E61" s="43"/>
      <c r="F61" s="99"/>
      <c r="G61" s="99"/>
      <c r="H61" s="50"/>
      <c r="I61"/>
      <c r="J61"/>
      <c r="K61"/>
      <c r="L61"/>
      <c r="M61"/>
      <c r="N61"/>
      <c r="O61"/>
      <c r="P61"/>
      <c r="Q61"/>
      <c r="R61"/>
      <c r="S61"/>
      <c r="T61"/>
      <c r="U61"/>
      <c r="V61"/>
      <c r="W61"/>
    </row>
    <row r="62" spans="1:23" ht="12.75" customHeight="1" x14ac:dyDescent="0.25">
      <c r="A62" s="31" t="s">
        <v>228</v>
      </c>
      <c r="B62" s="31"/>
      <c r="C62" s="31"/>
      <c r="D62" s="31"/>
      <c r="E62" s="43"/>
      <c r="F62" s="8"/>
      <c r="H62" s="50"/>
      <c r="I62"/>
      <c r="J62"/>
      <c r="K62"/>
      <c r="L62"/>
      <c r="M62"/>
      <c r="N62"/>
      <c r="O62"/>
    </row>
    <row r="63" spans="1:23" s="15" customFormat="1" ht="12.75" customHeight="1" x14ac:dyDescent="0.25">
      <c r="A63" s="13" t="s">
        <v>229</v>
      </c>
      <c r="B63" s="18"/>
      <c r="C63" s="18"/>
      <c r="D63" s="18"/>
      <c r="E63" s="14"/>
      <c r="I63"/>
      <c r="J63"/>
      <c r="K63"/>
      <c r="L63"/>
      <c r="M63"/>
      <c r="N63"/>
      <c r="O63"/>
      <c r="P63"/>
      <c r="Q63"/>
      <c r="R63"/>
      <c r="S63"/>
      <c r="T63"/>
      <c r="U63"/>
      <c r="V63"/>
      <c r="W63"/>
    </row>
    <row r="64" spans="1:23" ht="12.75" customHeight="1" x14ac:dyDescent="0.25">
      <c r="A64" s="1"/>
      <c r="E64" s="8"/>
      <c r="I64"/>
      <c r="J64"/>
      <c r="K64"/>
      <c r="L64"/>
      <c r="M64"/>
      <c r="N64"/>
      <c r="O64"/>
    </row>
    <row r="65" spans="9:15" ht="12.75" customHeight="1" x14ac:dyDescent="0.25">
      <c r="I65"/>
      <c r="J65"/>
      <c r="K65"/>
      <c r="L65"/>
      <c r="M65"/>
      <c r="N65"/>
      <c r="O65"/>
    </row>
    <row r="66" spans="9:15" ht="12.75" customHeight="1" x14ac:dyDescent="0.25">
      <c r="I66"/>
      <c r="J66"/>
      <c r="K66"/>
      <c r="L66"/>
      <c r="M66"/>
      <c r="N66"/>
      <c r="O66"/>
    </row>
    <row r="67" spans="9:15" ht="12.75" customHeight="1" x14ac:dyDescent="0.25">
      <c r="I67"/>
      <c r="J67"/>
      <c r="K67"/>
      <c r="L67"/>
      <c r="M67"/>
      <c r="N67"/>
      <c r="O67"/>
    </row>
    <row r="68" spans="9:15" ht="12.75" customHeight="1" x14ac:dyDescent="0.25">
      <c r="I68"/>
      <c r="J68"/>
      <c r="K68"/>
      <c r="L68"/>
      <c r="M68"/>
      <c r="N68"/>
      <c r="O68"/>
    </row>
    <row r="69" spans="9:15" ht="12.75" customHeight="1" x14ac:dyDescent="0.25">
      <c r="I69"/>
      <c r="J69"/>
      <c r="K69"/>
      <c r="L69"/>
      <c r="M69"/>
      <c r="N69"/>
      <c r="O69"/>
    </row>
    <row r="70" spans="9:15" ht="12.75" customHeight="1" x14ac:dyDescent="0.25">
      <c r="I70"/>
      <c r="J70"/>
      <c r="K70"/>
      <c r="L70"/>
      <c r="M70"/>
      <c r="N70"/>
      <c r="O70"/>
    </row>
    <row r="71" spans="9:15" ht="12.75" customHeight="1" x14ac:dyDescent="0.25">
      <c r="I71"/>
      <c r="J71"/>
      <c r="K71"/>
      <c r="L71"/>
      <c r="M71"/>
      <c r="N71"/>
      <c r="O71"/>
    </row>
    <row r="72" spans="9:15" ht="12.75" customHeight="1" x14ac:dyDescent="0.25">
      <c r="I72"/>
      <c r="J72"/>
      <c r="K72"/>
      <c r="L72"/>
      <c r="M72"/>
      <c r="N72"/>
      <c r="O72"/>
    </row>
    <row r="73" spans="9:15" ht="12.75" customHeight="1" x14ac:dyDescent="0.25">
      <c r="I73"/>
      <c r="J73"/>
      <c r="K73"/>
      <c r="L73"/>
      <c r="M73"/>
      <c r="N73"/>
      <c r="O73"/>
    </row>
    <row r="74" spans="9:15" ht="12.75" customHeight="1" x14ac:dyDescent="0.25">
      <c r="I74"/>
      <c r="J74"/>
      <c r="K74"/>
      <c r="L74"/>
      <c r="M74"/>
      <c r="N74"/>
      <c r="O74"/>
    </row>
    <row r="75" spans="9:15" ht="12.75" customHeight="1" x14ac:dyDescent="0.25">
      <c r="I75"/>
      <c r="J75"/>
      <c r="K75"/>
      <c r="L75"/>
      <c r="M75"/>
      <c r="N75"/>
      <c r="O75"/>
    </row>
    <row r="76" spans="9:15" ht="12.75" customHeight="1" x14ac:dyDescent="0.25">
      <c r="I76"/>
      <c r="J76"/>
      <c r="K76"/>
      <c r="L76"/>
      <c r="M76"/>
      <c r="N76"/>
      <c r="O76"/>
    </row>
    <row r="77" spans="9:15" ht="12.75" customHeight="1" x14ac:dyDescent="0.25">
      <c r="I77"/>
      <c r="J77"/>
      <c r="K77"/>
      <c r="L77"/>
      <c r="M77"/>
      <c r="N77"/>
      <c r="O77"/>
    </row>
    <row r="78" spans="9:15" ht="12.75" customHeight="1" x14ac:dyDescent="0.25">
      <c r="I78"/>
      <c r="J78"/>
      <c r="K78"/>
      <c r="L78"/>
      <c r="M78"/>
      <c r="N78"/>
      <c r="O78"/>
    </row>
    <row r="79" spans="9:15" ht="12.75" customHeight="1" x14ac:dyDescent="0.25">
      <c r="I79"/>
      <c r="J79"/>
      <c r="K79"/>
      <c r="L79"/>
      <c r="M79"/>
      <c r="N79"/>
      <c r="O79"/>
    </row>
    <row r="80" spans="9:15" ht="12.75" customHeight="1" x14ac:dyDescent="0.25">
      <c r="I80"/>
      <c r="J80"/>
      <c r="K80"/>
      <c r="L80"/>
      <c r="M80"/>
      <c r="N80"/>
      <c r="O80"/>
    </row>
    <row r="81" spans="9:23" ht="12.75" customHeight="1" x14ac:dyDescent="0.25">
      <c r="I81"/>
      <c r="J81"/>
      <c r="K81"/>
      <c r="L81"/>
      <c r="M81"/>
      <c r="N81"/>
      <c r="O81"/>
    </row>
    <row r="82" spans="9:23" ht="12.75" customHeight="1" x14ac:dyDescent="0.25">
      <c r="I82"/>
      <c r="J82"/>
      <c r="K82"/>
      <c r="L82"/>
      <c r="M82"/>
      <c r="N82"/>
      <c r="O82"/>
    </row>
    <row r="83" spans="9:23" ht="12.75" customHeight="1" x14ac:dyDescent="0.25">
      <c r="I83"/>
      <c r="J83"/>
      <c r="K83"/>
      <c r="L83"/>
      <c r="M83"/>
      <c r="N83"/>
      <c r="O83"/>
    </row>
    <row r="84" spans="9:23" ht="12.75" customHeight="1" x14ac:dyDescent="0.25">
      <c r="I84"/>
      <c r="J84"/>
      <c r="K84"/>
      <c r="L84"/>
      <c r="M84"/>
      <c r="N84"/>
      <c r="O84"/>
    </row>
    <row r="85" spans="9:23" ht="12.75" customHeight="1" x14ac:dyDescent="0.25">
      <c r="I85"/>
      <c r="J85"/>
      <c r="K85"/>
      <c r="L85"/>
      <c r="M85"/>
      <c r="N85"/>
      <c r="O85"/>
    </row>
    <row r="86" spans="9:23" ht="12.75" customHeight="1" x14ac:dyDescent="0.25">
      <c r="I86"/>
      <c r="J86"/>
      <c r="K86"/>
      <c r="L86"/>
      <c r="M86"/>
      <c r="N86"/>
      <c r="O86"/>
    </row>
    <row r="87" spans="9:23" ht="12.75" customHeight="1" x14ac:dyDescent="0.25">
      <c r="K87"/>
      <c r="L87"/>
      <c r="M87"/>
      <c r="V87" s="1"/>
      <c r="W87" s="1"/>
    </row>
    <row r="88" spans="9:23" ht="12.75" customHeight="1" x14ac:dyDescent="0.25">
      <c r="K88"/>
      <c r="L88"/>
      <c r="M88"/>
      <c r="V88" s="1"/>
      <c r="W88" s="1"/>
    </row>
    <row r="89" spans="9:23" ht="12.75" customHeight="1" x14ac:dyDescent="0.25">
      <c r="K89"/>
      <c r="L89"/>
      <c r="M89"/>
      <c r="V89" s="1"/>
      <c r="W89" s="1"/>
    </row>
    <row r="90" spans="9:23" ht="12.75" customHeight="1" x14ac:dyDescent="0.25">
      <c r="K90"/>
      <c r="L90"/>
      <c r="M90"/>
      <c r="V90" s="1"/>
      <c r="W90" s="1"/>
    </row>
    <row r="91" spans="9:23" ht="12.75" customHeight="1" x14ac:dyDescent="0.25">
      <c r="K91"/>
      <c r="L91"/>
      <c r="M91"/>
      <c r="V91" s="1"/>
      <c r="W91" s="1"/>
    </row>
    <row r="92" spans="9:23" ht="12.75" customHeight="1" x14ac:dyDescent="0.25">
      <c r="K92"/>
      <c r="L92"/>
      <c r="M92"/>
      <c r="V92" s="1"/>
      <c r="W92" s="1"/>
    </row>
    <row r="93" spans="9:23" ht="12.75" customHeight="1" x14ac:dyDescent="0.25">
      <c r="K93"/>
      <c r="L93"/>
      <c r="M93"/>
      <c r="V93" s="1"/>
      <c r="W93" s="1"/>
    </row>
    <row r="94" spans="9:23" ht="12.75" customHeight="1" x14ac:dyDescent="0.25">
      <c r="K94"/>
      <c r="L94"/>
      <c r="M94"/>
      <c r="V94" s="1"/>
      <c r="W94" s="1"/>
    </row>
    <row r="95" spans="9:23" ht="12.75" customHeight="1" x14ac:dyDescent="0.25">
      <c r="K95"/>
      <c r="L95"/>
      <c r="M95"/>
      <c r="V95" s="1"/>
      <c r="W95" s="1"/>
    </row>
    <row r="96" spans="9:23" ht="12.75" customHeight="1" x14ac:dyDescent="0.25">
      <c r="K96"/>
      <c r="L96"/>
      <c r="M96"/>
      <c r="V96" s="1"/>
      <c r="W96" s="1"/>
    </row>
    <row r="97" spans="11:23" ht="12.75" customHeight="1" x14ac:dyDescent="0.25">
      <c r="K97"/>
      <c r="L97"/>
      <c r="M97"/>
      <c r="V97" s="1"/>
      <c r="W97" s="1"/>
    </row>
    <row r="98" spans="11:23" ht="12.75" customHeight="1" x14ac:dyDescent="0.25">
      <c r="K98"/>
      <c r="L98"/>
      <c r="M98"/>
      <c r="V98" s="1"/>
      <c r="W98" s="1"/>
    </row>
    <row r="99" spans="11:23" ht="12.75" customHeight="1" x14ac:dyDescent="0.25">
      <c r="K99"/>
      <c r="L99"/>
      <c r="M99"/>
      <c r="V99" s="1"/>
      <c r="W99" s="1"/>
    </row>
    <row r="100" spans="11:23" ht="12.75" customHeight="1" x14ac:dyDescent="0.25">
      <c r="K100"/>
      <c r="L100"/>
      <c r="M100"/>
      <c r="V100" s="1"/>
      <c r="W100" s="1"/>
    </row>
    <row r="101" spans="11:23" ht="12.75" customHeight="1" x14ac:dyDescent="0.25">
      <c r="K101"/>
      <c r="L101"/>
      <c r="M101"/>
      <c r="V101" s="1"/>
      <c r="W101" s="1"/>
    </row>
    <row r="102" spans="11:23" ht="12.75" customHeight="1" x14ac:dyDescent="0.25">
      <c r="K102"/>
      <c r="L102"/>
      <c r="M102"/>
      <c r="V102" s="1"/>
      <c r="W102" s="1"/>
    </row>
    <row r="103" spans="11:23" ht="12.75" customHeight="1" x14ac:dyDescent="0.25">
      <c r="K103"/>
      <c r="L103"/>
      <c r="M103"/>
      <c r="V103" s="1"/>
      <c r="W103" s="1"/>
    </row>
    <row r="104" spans="11:23" ht="12.75" customHeight="1" x14ac:dyDescent="0.25">
      <c r="K104"/>
      <c r="L104"/>
      <c r="M104"/>
      <c r="V104" s="1"/>
      <c r="W104" s="1"/>
    </row>
  </sheetData>
  <mergeCells count="6">
    <mergeCell ref="J4:L4"/>
    <mergeCell ref="F4:H4"/>
    <mergeCell ref="B4:D4"/>
    <mergeCell ref="J35:L35"/>
    <mergeCell ref="F35:H35"/>
    <mergeCell ref="B35:D35"/>
  </mergeCells>
  <phoneticPr fontId="5" type="noConversion"/>
  <pageMargins left="0.70866141732283472" right="0.15748031496062992" top="0.98425196850393704" bottom="0.55118110236220474" header="0.51181102362204722" footer="0.51181102362204722"/>
  <pageSetup paperSize="9" scale="61" orientation="portrait" r:id="rId1"/>
  <headerFooter alignWithMargins="0">
    <oddHeader>&amp;R&amp;"Arial,Fet"LASTBILAR</oddHeader>
  </headerFooter>
  <ignoredErrors>
    <ignoredError sqref="B26 F26" formulaRange="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9">
    <pageSetUpPr fitToPage="1"/>
  </sheetPr>
  <dimension ref="A1:R59"/>
  <sheetViews>
    <sheetView showGridLines="0" zoomScaleNormal="100" workbookViewId="0"/>
  </sheetViews>
  <sheetFormatPr defaultColWidth="9.109375" defaultRowHeight="12.75" customHeight="1" x14ac:dyDescent="0.2"/>
  <cols>
    <col min="1" max="1" width="14.5546875" style="15" customWidth="1"/>
    <col min="2" max="2" width="18.33203125" style="15" customWidth="1"/>
    <col min="3" max="3" width="17.6640625" style="15" customWidth="1"/>
    <col min="4" max="4" width="21.88671875" style="15" customWidth="1"/>
    <col min="5" max="5" width="20.5546875" style="15" customWidth="1"/>
    <col min="6" max="6" width="14" style="15" bestFit="1" customWidth="1"/>
    <col min="7" max="7" width="10" style="15" bestFit="1" customWidth="1"/>
    <col min="8" max="8" width="9.33203125" style="15" bestFit="1" customWidth="1"/>
    <col min="9" max="16384" width="9.109375" style="15"/>
  </cols>
  <sheetData>
    <row r="1" spans="1:14" ht="12.75" customHeight="1" x14ac:dyDescent="0.25">
      <c r="A1" s="3" t="s">
        <v>216</v>
      </c>
      <c r="E1" s="25"/>
    </row>
    <row r="2" spans="1:14" ht="12.75" customHeight="1" x14ac:dyDescent="0.2">
      <c r="A2" s="110" t="s">
        <v>217</v>
      </c>
    </row>
    <row r="3" spans="1:14" ht="12.75" customHeight="1" x14ac:dyDescent="0.2">
      <c r="A3" s="34"/>
      <c r="B3" s="34"/>
      <c r="C3" s="34"/>
      <c r="D3" s="34"/>
      <c r="H3" s="1"/>
      <c r="I3" s="1"/>
      <c r="J3" s="1"/>
      <c r="K3" s="1"/>
      <c r="L3" s="1"/>
      <c r="M3" s="1"/>
      <c r="N3" s="1"/>
    </row>
    <row r="4" spans="1:14" s="1" customFormat="1" ht="12.75" customHeight="1" x14ac:dyDescent="0.2">
      <c r="A4" s="167" t="s">
        <v>50</v>
      </c>
      <c r="B4" s="168" t="s">
        <v>68</v>
      </c>
      <c r="C4" s="168" t="s">
        <v>69</v>
      </c>
      <c r="D4" s="168" t="s">
        <v>14</v>
      </c>
      <c r="E4" s="15"/>
      <c r="F4" s="15"/>
      <c r="G4" s="15"/>
      <c r="H4" s="15"/>
      <c r="I4" s="15"/>
      <c r="J4" s="15"/>
      <c r="K4" s="15"/>
      <c r="L4" s="15"/>
      <c r="M4" s="15"/>
      <c r="N4" s="15"/>
    </row>
    <row r="5" spans="1:14" ht="12.75" customHeight="1" x14ac:dyDescent="0.2">
      <c r="A5" s="90" t="s">
        <v>147</v>
      </c>
      <c r="B5" s="21">
        <v>3628635.3</v>
      </c>
      <c r="C5" s="21">
        <v>7447</v>
      </c>
      <c r="D5" s="21">
        <f>B5/C5</f>
        <v>487.26135356519399</v>
      </c>
    </row>
    <row r="6" spans="1:14" ht="12.75" customHeight="1" x14ac:dyDescent="0.2">
      <c r="A6" s="28" t="s">
        <v>51</v>
      </c>
      <c r="B6" s="21">
        <v>70462753</v>
      </c>
      <c r="C6" s="21">
        <v>65372</v>
      </c>
      <c r="D6" s="21">
        <f t="shared" ref="D6:D20" si="0">B6/C6</f>
        <v>1077.8736003181791</v>
      </c>
    </row>
    <row r="7" spans="1:14" ht="12.75" customHeight="1" x14ac:dyDescent="0.2">
      <c r="A7" s="28" t="s">
        <v>52</v>
      </c>
      <c r="B7" s="21">
        <v>277136622</v>
      </c>
      <c r="C7" s="21">
        <v>212931</v>
      </c>
      <c r="D7" s="21">
        <f t="shared" si="0"/>
        <v>1301.5325246206517</v>
      </c>
    </row>
    <row r="8" spans="1:14" ht="12.75" customHeight="1" x14ac:dyDescent="0.2">
      <c r="A8" s="28" t="s">
        <v>53</v>
      </c>
      <c r="B8" s="21">
        <v>271237238.60000002</v>
      </c>
      <c r="C8" s="21">
        <v>189976</v>
      </c>
      <c r="D8" s="21">
        <f t="shared" si="0"/>
        <v>1427.7447603907863</v>
      </c>
    </row>
    <row r="9" spans="1:14" ht="12.75" customHeight="1" x14ac:dyDescent="0.2">
      <c r="A9" s="28" t="s">
        <v>54</v>
      </c>
      <c r="B9" s="21">
        <v>345230186.80000001</v>
      </c>
      <c r="C9" s="21">
        <v>227797</v>
      </c>
      <c r="D9" s="21">
        <f t="shared" si="0"/>
        <v>1515.5168277018574</v>
      </c>
    </row>
    <row r="10" spans="1:14" ht="12.75" customHeight="1" x14ac:dyDescent="0.2">
      <c r="A10" s="28" t="s">
        <v>55</v>
      </c>
      <c r="B10" s="21">
        <v>6280435.9000000004</v>
      </c>
      <c r="C10" s="21">
        <v>6230</v>
      </c>
      <c r="D10" s="21">
        <f t="shared" si="0"/>
        <v>1008.0956500802569</v>
      </c>
    </row>
    <row r="11" spans="1:14" ht="12.75" customHeight="1" x14ac:dyDescent="0.2">
      <c r="A11" s="28" t="s">
        <v>56</v>
      </c>
      <c r="B11" s="21">
        <v>5338999.4000000004</v>
      </c>
      <c r="C11" s="21">
        <v>4442</v>
      </c>
      <c r="D11" s="21">
        <f t="shared" si="0"/>
        <v>1201.9359297613689</v>
      </c>
    </row>
    <row r="12" spans="1:14" ht="12.75" customHeight="1" x14ac:dyDescent="0.2">
      <c r="A12" s="28" t="s">
        <v>57</v>
      </c>
      <c r="B12" s="21">
        <v>7206772.7000000002</v>
      </c>
      <c r="C12" s="21">
        <v>5004</v>
      </c>
      <c r="D12" s="21">
        <f t="shared" si="0"/>
        <v>1440.2023780975221</v>
      </c>
    </row>
    <row r="13" spans="1:14" ht="12.75" customHeight="1" x14ac:dyDescent="0.2">
      <c r="A13" s="28" t="s">
        <v>58</v>
      </c>
      <c r="B13" s="21">
        <v>10928163.1</v>
      </c>
      <c r="C13" s="21">
        <v>6116</v>
      </c>
      <c r="D13" s="21">
        <f t="shared" si="0"/>
        <v>1786.8154185742314</v>
      </c>
    </row>
    <row r="14" spans="1:14" ht="12.75" customHeight="1" x14ac:dyDescent="0.2">
      <c r="A14" s="28" t="s">
        <v>59</v>
      </c>
      <c r="B14" s="21">
        <v>34367893.600000001</v>
      </c>
      <c r="C14" s="21">
        <v>12185</v>
      </c>
      <c r="D14" s="21">
        <f t="shared" si="0"/>
        <v>2820.5082970865819</v>
      </c>
    </row>
    <row r="15" spans="1:14" ht="12.75" customHeight="1" x14ac:dyDescent="0.2">
      <c r="A15" s="28" t="s">
        <v>60</v>
      </c>
      <c r="B15" s="21">
        <v>10547374.6</v>
      </c>
      <c r="C15" s="21">
        <v>3103</v>
      </c>
      <c r="D15" s="21">
        <f t="shared" si="0"/>
        <v>3399.0894618111502</v>
      </c>
    </row>
    <row r="16" spans="1:14" ht="12.75" customHeight="1" x14ac:dyDescent="0.2">
      <c r="A16" s="28" t="s">
        <v>61</v>
      </c>
      <c r="B16" s="21">
        <v>1077807.6000000001</v>
      </c>
      <c r="C16" s="21">
        <v>781</v>
      </c>
      <c r="D16" s="21">
        <f t="shared" si="0"/>
        <v>1380.0353393085788</v>
      </c>
    </row>
    <row r="17" spans="1:18" ht="12.75" customHeight="1" x14ac:dyDescent="0.2">
      <c r="A17" s="28" t="s">
        <v>62</v>
      </c>
      <c r="B17" s="21">
        <v>11731432.4</v>
      </c>
      <c r="C17" s="21">
        <v>4562</v>
      </c>
      <c r="D17" s="21">
        <f t="shared" si="0"/>
        <v>2571.5546690048227</v>
      </c>
    </row>
    <row r="18" spans="1:18" ht="12.75" customHeight="1" x14ac:dyDescent="0.2">
      <c r="A18" s="28" t="s">
        <v>63</v>
      </c>
      <c r="B18" s="21">
        <v>212030111.69999999</v>
      </c>
      <c r="C18" s="21">
        <v>34908</v>
      </c>
      <c r="D18" s="21">
        <f t="shared" si="0"/>
        <v>6073.9690529391537</v>
      </c>
    </row>
    <row r="19" spans="1:18" ht="12.75" customHeight="1" x14ac:dyDescent="0.2">
      <c r="A19" s="28" t="s">
        <v>64</v>
      </c>
      <c r="B19" s="21">
        <v>65340325.600000001</v>
      </c>
      <c r="C19" s="21">
        <v>9922</v>
      </c>
      <c r="D19" s="21">
        <f t="shared" si="0"/>
        <v>6585.3986696230604</v>
      </c>
    </row>
    <row r="20" spans="1:18" ht="12.75" customHeight="1" x14ac:dyDescent="0.2">
      <c r="A20" s="28" t="s">
        <v>65</v>
      </c>
      <c r="B20" s="21">
        <v>73073727.900000006</v>
      </c>
      <c r="C20" s="21">
        <v>16096</v>
      </c>
      <c r="D20" s="21">
        <f t="shared" si="0"/>
        <v>4539.8687810636184</v>
      </c>
      <c r="H20" s="96"/>
      <c r="J20" s="97"/>
      <c r="K20" s="1"/>
      <c r="L20" s="1"/>
      <c r="M20" s="1"/>
      <c r="N20" s="1"/>
    </row>
    <row r="21" spans="1:18" s="1" customFormat="1" ht="12.75" customHeight="1" x14ac:dyDescent="0.2">
      <c r="A21" s="70" t="s">
        <v>10</v>
      </c>
      <c r="B21" s="93">
        <f>SUM(B5:B20)</f>
        <v>1405618480.2</v>
      </c>
      <c r="C21" s="93">
        <f>SUM(C5:C20)</f>
        <v>806872</v>
      </c>
      <c r="D21" s="93">
        <f t="shared" ref="D21" si="1">B21/C21</f>
        <v>1742.0588150289018</v>
      </c>
      <c r="E21" s="15"/>
      <c r="F21" s="15"/>
      <c r="G21" s="15"/>
      <c r="H21" s="15"/>
      <c r="I21" s="15"/>
      <c r="J21" s="15"/>
      <c r="K21" s="15"/>
      <c r="L21" s="15"/>
      <c r="M21" s="15"/>
      <c r="N21" s="15"/>
    </row>
    <row r="22" spans="1:18" ht="12.75" customHeight="1" x14ac:dyDescent="0.2">
      <c r="A22" s="31" t="s">
        <v>228</v>
      </c>
      <c r="B22" s="96"/>
      <c r="C22" s="96"/>
      <c r="D22" s="96"/>
    </row>
    <row r="23" spans="1:18" ht="12.75" customHeight="1" x14ac:dyDescent="0.2">
      <c r="A23" s="13" t="s">
        <v>229</v>
      </c>
    </row>
    <row r="24" spans="1:18" ht="15.75" customHeight="1" x14ac:dyDescent="0.2">
      <c r="B24" s="96"/>
      <c r="C24" s="96"/>
      <c r="D24" s="96"/>
      <c r="J24" s="1"/>
      <c r="K24" s="1"/>
      <c r="L24" s="1"/>
      <c r="M24" s="1"/>
      <c r="N24" s="1"/>
      <c r="O24" s="1"/>
      <c r="P24" s="1"/>
      <c r="Q24" s="1"/>
      <c r="R24" s="1"/>
    </row>
    <row r="25" spans="1:18" ht="15.75" customHeight="1" x14ac:dyDescent="0.2">
      <c r="B25" s="96"/>
      <c r="C25" s="96"/>
      <c r="D25" s="96"/>
      <c r="J25" s="1"/>
      <c r="K25" s="1"/>
      <c r="L25" s="1"/>
      <c r="M25" s="1"/>
      <c r="N25" s="1"/>
      <c r="O25" s="1"/>
      <c r="P25" s="1"/>
      <c r="Q25" s="1"/>
      <c r="R25" s="1"/>
    </row>
    <row r="26" spans="1:18" s="1" customFormat="1" ht="12.75" customHeight="1" x14ac:dyDescent="0.25">
      <c r="A26" s="57"/>
      <c r="B26" s="98"/>
      <c r="C26" s="15"/>
      <c r="E26" s="15"/>
    </row>
    <row r="27" spans="1:18" s="1" customFormat="1" ht="12.75" customHeight="1" x14ac:dyDescent="0.25">
      <c r="A27" s="3" t="s">
        <v>214</v>
      </c>
    </row>
    <row r="28" spans="1:18" s="1" customFormat="1" ht="12.75" customHeight="1" x14ac:dyDescent="0.2">
      <c r="A28" s="110" t="s">
        <v>215</v>
      </c>
    </row>
    <row r="29" spans="1:18" s="1" customFormat="1" ht="12.75" customHeight="1" x14ac:dyDescent="0.2">
      <c r="A29" s="12"/>
      <c r="B29" s="12"/>
      <c r="C29" s="12"/>
      <c r="D29" s="12"/>
    </row>
    <row r="30" spans="1:18" s="1" customFormat="1" ht="12.75" customHeight="1" x14ac:dyDescent="0.2">
      <c r="A30" s="167" t="s">
        <v>70</v>
      </c>
      <c r="B30" s="168" t="s">
        <v>12</v>
      </c>
      <c r="C30" s="168" t="s">
        <v>69</v>
      </c>
      <c r="D30" s="168" t="s">
        <v>14</v>
      </c>
    </row>
    <row r="31" spans="1:18" s="1" customFormat="1" ht="12.75" customHeight="1" x14ac:dyDescent="0.2">
      <c r="A31" s="69" t="s">
        <v>71</v>
      </c>
      <c r="B31" s="21">
        <v>67518687.400000006</v>
      </c>
      <c r="C31" s="21">
        <v>71795</v>
      </c>
      <c r="D31" s="21">
        <f>B31/C31</f>
        <v>940.43718086217712</v>
      </c>
      <c r="E31" s="37"/>
      <c r="F31" s="37"/>
      <c r="G31" s="37"/>
      <c r="H31" s="8"/>
      <c r="I31" s="8"/>
    </row>
    <row r="32" spans="1:18" s="1" customFormat="1" ht="12.75" customHeight="1" x14ac:dyDescent="0.2">
      <c r="A32" s="7" t="s">
        <v>29</v>
      </c>
      <c r="B32" s="21">
        <v>717937161.5</v>
      </c>
      <c r="C32" s="21">
        <v>511969</v>
      </c>
      <c r="D32" s="21">
        <f t="shared" ref="D32:D54" si="2">B32/C32</f>
        <v>1402.3059237961672</v>
      </c>
      <c r="E32" s="37"/>
      <c r="F32" s="37"/>
      <c r="G32" s="37"/>
      <c r="H32" s="8"/>
      <c r="I32" s="8"/>
    </row>
    <row r="33" spans="1:9" s="1" customFormat="1" ht="12.75" customHeight="1" x14ac:dyDescent="0.2">
      <c r="A33" s="7" t="s">
        <v>30</v>
      </c>
      <c r="B33" s="21">
        <v>183019413.5</v>
      </c>
      <c r="C33" s="21">
        <v>121401</v>
      </c>
      <c r="D33" s="21">
        <f t="shared" si="2"/>
        <v>1507.5610044398315</v>
      </c>
      <c r="E33" s="37"/>
      <c r="F33" s="37"/>
      <c r="G33" s="37"/>
      <c r="H33" s="8"/>
      <c r="I33" s="8"/>
    </row>
    <row r="34" spans="1:9" s="1" customFormat="1" ht="12.75" customHeight="1" x14ac:dyDescent="0.2">
      <c r="A34" s="7" t="s">
        <v>31</v>
      </c>
      <c r="B34" s="21">
        <v>4891035.5999999996</v>
      </c>
      <c r="C34" s="21">
        <v>4726</v>
      </c>
      <c r="D34" s="21">
        <f t="shared" si="2"/>
        <v>1034.9207786711806</v>
      </c>
      <c r="E34" s="37"/>
      <c r="F34" s="37"/>
      <c r="G34" s="37"/>
      <c r="H34" s="8"/>
      <c r="I34" s="8"/>
    </row>
    <row r="35" spans="1:9" s="1" customFormat="1" ht="12.75" customHeight="1" x14ac:dyDescent="0.2">
      <c r="A35" s="7" t="s">
        <v>32</v>
      </c>
      <c r="B35" s="21">
        <v>2739411.3</v>
      </c>
      <c r="C35" s="21">
        <v>2078</v>
      </c>
      <c r="D35" s="21">
        <f t="shared" si="2"/>
        <v>1318.2922521655437</v>
      </c>
      <c r="E35" s="37"/>
      <c r="F35" s="37"/>
      <c r="G35" s="37"/>
      <c r="H35" s="8"/>
      <c r="I35" s="8"/>
    </row>
    <row r="36" spans="1:9" s="1" customFormat="1" ht="12.75" customHeight="1" x14ac:dyDescent="0.2">
      <c r="A36" s="7" t="s">
        <v>33</v>
      </c>
      <c r="B36" s="21">
        <v>1484562.9</v>
      </c>
      <c r="C36" s="21">
        <v>1468</v>
      </c>
      <c r="D36" s="21">
        <f t="shared" si="2"/>
        <v>1011.2826294277928</v>
      </c>
      <c r="E36" s="37"/>
      <c r="F36" s="37"/>
      <c r="G36" s="37"/>
      <c r="H36" s="8"/>
      <c r="I36" s="8"/>
    </row>
    <row r="37" spans="1:9" s="1" customFormat="1" ht="12.75" customHeight="1" x14ac:dyDescent="0.2">
      <c r="A37" s="7" t="s">
        <v>34</v>
      </c>
      <c r="B37" s="21">
        <v>2238486</v>
      </c>
      <c r="C37" s="21">
        <v>1587</v>
      </c>
      <c r="D37" s="21">
        <f t="shared" si="2"/>
        <v>1410.5141776937619</v>
      </c>
      <c r="E37" s="37"/>
      <c r="F37" s="37"/>
      <c r="G37" s="37"/>
      <c r="H37" s="8"/>
      <c r="I37" s="8"/>
    </row>
    <row r="38" spans="1:9" s="1" customFormat="1" ht="12.75" customHeight="1" x14ac:dyDescent="0.2">
      <c r="A38" s="7" t="s">
        <v>35</v>
      </c>
      <c r="B38" s="21">
        <v>2141074.9</v>
      </c>
      <c r="C38" s="21">
        <v>1436</v>
      </c>
      <c r="D38" s="21">
        <f t="shared" si="2"/>
        <v>1490.9992339832868</v>
      </c>
      <c r="E38" s="94"/>
      <c r="F38" s="37"/>
      <c r="G38" s="37"/>
      <c r="H38" s="8"/>
      <c r="I38" s="8"/>
    </row>
    <row r="39" spans="1:9" s="1" customFormat="1" ht="12.75" customHeight="1" x14ac:dyDescent="0.2">
      <c r="A39" s="7" t="s">
        <v>36</v>
      </c>
      <c r="B39" s="21">
        <v>4645853.0999999996</v>
      </c>
      <c r="C39" s="21">
        <v>3168</v>
      </c>
      <c r="D39" s="21">
        <f t="shared" si="2"/>
        <v>1466.4940340909091</v>
      </c>
      <c r="E39" s="37"/>
      <c r="F39" s="37"/>
      <c r="G39" s="37"/>
      <c r="H39" s="8"/>
      <c r="I39" s="8"/>
    </row>
    <row r="40" spans="1:9" s="1" customFormat="1" ht="12.75" customHeight="1" x14ac:dyDescent="0.2">
      <c r="A40" s="7" t="s">
        <v>37</v>
      </c>
      <c r="B40" s="21">
        <v>3610461.3</v>
      </c>
      <c r="C40" s="21">
        <v>2687</v>
      </c>
      <c r="D40" s="21">
        <f t="shared" si="2"/>
        <v>1343.6774469668776</v>
      </c>
      <c r="E40" s="37"/>
      <c r="F40" s="37"/>
      <c r="G40" s="37"/>
      <c r="H40" s="8"/>
      <c r="I40" s="8"/>
    </row>
    <row r="41" spans="1:9" s="1" customFormat="1" ht="12.75" customHeight="1" x14ac:dyDescent="0.2">
      <c r="A41" s="7" t="s">
        <v>38</v>
      </c>
      <c r="B41" s="21">
        <v>4656122.4000000004</v>
      </c>
      <c r="C41" s="21">
        <v>2875</v>
      </c>
      <c r="D41" s="21">
        <f t="shared" si="2"/>
        <v>1619.5208347826087</v>
      </c>
      <c r="E41" s="37"/>
      <c r="F41" s="37"/>
      <c r="G41" s="37"/>
      <c r="H41" s="8"/>
      <c r="I41" s="8"/>
    </row>
    <row r="42" spans="1:9" s="1" customFormat="1" ht="12.75" customHeight="1" x14ac:dyDescent="0.2">
      <c r="A42" s="7" t="s">
        <v>39</v>
      </c>
      <c r="B42" s="21">
        <v>11527537</v>
      </c>
      <c r="C42" s="21">
        <v>5055</v>
      </c>
      <c r="D42" s="21">
        <f t="shared" si="2"/>
        <v>2280.4227497527199</v>
      </c>
      <c r="E42" s="37"/>
      <c r="F42" s="37"/>
      <c r="G42" s="37"/>
      <c r="H42" s="8"/>
      <c r="I42" s="8"/>
    </row>
    <row r="43" spans="1:9" s="1" customFormat="1" ht="12.75" customHeight="1" x14ac:dyDescent="0.2">
      <c r="A43" s="7" t="s">
        <v>40</v>
      </c>
      <c r="B43" s="21">
        <v>11315693</v>
      </c>
      <c r="C43" s="21">
        <v>4635</v>
      </c>
      <c r="D43" s="21">
        <f t="shared" si="2"/>
        <v>2441.3577130528588</v>
      </c>
      <c r="E43" s="37"/>
      <c r="F43" s="37"/>
      <c r="G43" s="37"/>
      <c r="H43" s="8"/>
      <c r="I43" s="8"/>
    </row>
    <row r="44" spans="1:9" s="1" customFormat="1" ht="12.75" customHeight="1" x14ac:dyDescent="0.2">
      <c r="A44" s="7" t="s">
        <v>41</v>
      </c>
      <c r="B44" s="21">
        <v>12662975.699999999</v>
      </c>
      <c r="C44" s="21">
        <v>4257</v>
      </c>
      <c r="D44" s="21">
        <f t="shared" si="2"/>
        <v>2974.6243128964056</v>
      </c>
      <c r="E44" s="94"/>
      <c r="F44" s="37"/>
      <c r="G44" s="37"/>
      <c r="H44" s="8"/>
      <c r="I44" s="8"/>
    </row>
    <row r="45" spans="1:9" s="1" customFormat="1" ht="12.75" customHeight="1" x14ac:dyDescent="0.2">
      <c r="A45" s="7" t="s">
        <v>42</v>
      </c>
      <c r="B45" s="21">
        <v>12363147.6</v>
      </c>
      <c r="C45" s="21">
        <v>3510</v>
      </c>
      <c r="D45" s="21">
        <f t="shared" si="2"/>
        <v>3522.2642735042732</v>
      </c>
      <c r="E45" s="94"/>
      <c r="F45" s="37"/>
      <c r="G45" s="37"/>
      <c r="H45" s="8"/>
      <c r="I45" s="8"/>
    </row>
    <row r="46" spans="1:9" s="1" customFormat="1" ht="12.75" customHeight="1" x14ac:dyDescent="0.2">
      <c r="A46" s="7" t="s">
        <v>43</v>
      </c>
      <c r="B46" s="21">
        <v>12312089.1</v>
      </c>
      <c r="C46" s="21">
        <v>3360</v>
      </c>
      <c r="D46" s="21">
        <f t="shared" si="2"/>
        <v>3664.3122321428568</v>
      </c>
      <c r="E46" s="94"/>
      <c r="F46" s="37"/>
      <c r="G46" s="37"/>
      <c r="H46" s="8"/>
      <c r="I46" s="8"/>
    </row>
    <row r="47" spans="1:9" s="1" customFormat="1" ht="12.75" customHeight="1" x14ac:dyDescent="0.2">
      <c r="A47" s="7" t="s">
        <v>44</v>
      </c>
      <c r="B47" s="21">
        <v>24563651.300000001</v>
      </c>
      <c r="C47" s="21">
        <v>5326</v>
      </c>
      <c r="D47" s="21">
        <f t="shared" si="2"/>
        <v>4612.0261547127302</v>
      </c>
      <c r="E47" s="37"/>
      <c r="F47" s="37"/>
      <c r="G47" s="37"/>
      <c r="H47" s="8"/>
      <c r="I47" s="8"/>
    </row>
    <row r="48" spans="1:9" s="1" customFormat="1" ht="12.75" customHeight="1" x14ac:dyDescent="0.2">
      <c r="A48" s="7" t="s">
        <v>45</v>
      </c>
      <c r="B48" s="21">
        <v>50551624.700000003</v>
      </c>
      <c r="C48" s="21">
        <v>8641</v>
      </c>
      <c r="D48" s="21">
        <f t="shared" si="2"/>
        <v>5850.2053813216071</v>
      </c>
      <c r="E48" s="37"/>
      <c r="F48" s="37"/>
      <c r="G48" s="37"/>
      <c r="H48" s="8"/>
      <c r="I48" s="8"/>
    </row>
    <row r="49" spans="1:9" s="1" customFormat="1" ht="12.75" customHeight="1" x14ac:dyDescent="0.2">
      <c r="A49" s="7" t="s">
        <v>46</v>
      </c>
      <c r="B49" s="21">
        <v>57262517.600000001</v>
      </c>
      <c r="C49" s="21">
        <v>10117</v>
      </c>
      <c r="D49" s="21">
        <f t="shared" si="2"/>
        <v>5660.0294158347342</v>
      </c>
      <c r="E49" s="37"/>
      <c r="F49" s="37"/>
      <c r="G49" s="37"/>
      <c r="H49" s="8"/>
      <c r="I49" s="8"/>
    </row>
    <row r="50" spans="1:9" s="1" customFormat="1" ht="12.75" customHeight="1" x14ac:dyDescent="0.2">
      <c r="A50" s="7" t="s">
        <v>47</v>
      </c>
      <c r="B50" s="21">
        <v>44361046.399999999</v>
      </c>
      <c r="C50" s="21">
        <v>7744</v>
      </c>
      <c r="D50" s="21">
        <f t="shared" si="2"/>
        <v>5728.4409090909085</v>
      </c>
      <c r="E50" s="94"/>
      <c r="F50" s="37"/>
      <c r="G50" s="37"/>
      <c r="H50" s="8"/>
      <c r="I50" s="8"/>
    </row>
    <row r="51" spans="1:9" s="1" customFormat="1" ht="12.75" customHeight="1" x14ac:dyDescent="0.2">
      <c r="A51" s="7" t="s">
        <v>48</v>
      </c>
      <c r="B51" s="21">
        <v>42999544.5</v>
      </c>
      <c r="C51" s="21">
        <v>7151</v>
      </c>
      <c r="D51" s="21">
        <f t="shared" si="2"/>
        <v>6013.0813172982798</v>
      </c>
      <c r="E51" s="94"/>
      <c r="F51" s="37"/>
      <c r="G51" s="37"/>
      <c r="H51" s="8"/>
      <c r="I51" s="8"/>
    </row>
    <row r="52" spans="1:9" s="1" customFormat="1" ht="12.75" customHeight="1" x14ac:dyDescent="0.2">
      <c r="A52" s="7" t="s">
        <v>49</v>
      </c>
      <c r="B52" s="21">
        <v>130763897.09999999</v>
      </c>
      <c r="C52" s="21">
        <v>21833</v>
      </c>
      <c r="D52" s="21">
        <f t="shared" si="2"/>
        <v>5989.2775660697107</v>
      </c>
      <c r="E52" s="94"/>
      <c r="F52" s="37"/>
      <c r="G52" s="37"/>
      <c r="H52" s="8"/>
      <c r="I52" s="8"/>
    </row>
    <row r="53" spans="1:9" s="1" customFormat="1" ht="12.75" customHeight="1" x14ac:dyDescent="0.2">
      <c r="A53" s="7" t="s">
        <v>6</v>
      </c>
      <c r="B53" s="21">
        <v>52486.3</v>
      </c>
      <c r="C53" s="21">
        <v>53</v>
      </c>
      <c r="D53" s="21">
        <f t="shared" si="2"/>
        <v>990.30754716981141</v>
      </c>
      <c r="E53" s="94"/>
      <c r="F53" s="37"/>
      <c r="G53" s="37"/>
      <c r="H53" s="8"/>
      <c r="I53" s="8"/>
    </row>
    <row r="54" spans="1:9" s="10" customFormat="1" ht="12.75" customHeight="1" x14ac:dyDescent="0.2">
      <c r="A54" s="70" t="s">
        <v>10</v>
      </c>
      <c r="B54" s="93">
        <f>SUM(B31:B53)</f>
        <v>1405618480.1999998</v>
      </c>
      <c r="C54" s="93">
        <f>SUM(C31:C53)</f>
        <v>806872</v>
      </c>
      <c r="D54" s="93">
        <f t="shared" si="2"/>
        <v>1742.0588150289016</v>
      </c>
      <c r="E54" s="99"/>
      <c r="F54" s="113"/>
      <c r="G54" s="37"/>
      <c r="H54" s="8"/>
      <c r="I54" s="8"/>
    </row>
    <row r="55" spans="1:9" s="1" customFormat="1" ht="12.75" customHeight="1" x14ac:dyDescent="0.2">
      <c r="A55" s="31" t="s">
        <v>228</v>
      </c>
      <c r="F55" s="8"/>
      <c r="G55" s="8"/>
      <c r="H55" s="8"/>
      <c r="I55" s="8"/>
    </row>
    <row r="56" spans="1:9" s="1" customFormat="1" ht="12.75" customHeight="1" x14ac:dyDescent="0.2">
      <c r="A56" s="13" t="s">
        <v>229</v>
      </c>
      <c r="C56" s="6"/>
      <c r="F56" s="8"/>
      <c r="G56" s="8"/>
      <c r="H56" s="8"/>
      <c r="I56" s="8"/>
    </row>
    <row r="57" spans="1:9" s="1" customFormat="1" ht="12.75" customHeight="1" x14ac:dyDescent="0.2">
      <c r="F57" s="8"/>
      <c r="G57" s="8"/>
      <c r="H57" s="8"/>
      <c r="I57" s="8"/>
    </row>
    <row r="59" spans="1:9" ht="12.75" customHeight="1" x14ac:dyDescent="0.2">
      <c r="B59" s="100"/>
      <c r="C59" s="100"/>
    </row>
  </sheetData>
  <phoneticPr fontId="5" type="noConversion"/>
  <pageMargins left="0.70866141732283472" right="0.15748031496062992" top="0.98425196850393704" bottom="0.55118110236220474" header="0.51181102362204722" footer="0.51181102362204722"/>
  <pageSetup paperSize="9" orientation="portrait" r:id="rId1"/>
  <headerFooter alignWithMargins="0">
    <oddHeader>&amp;R&amp;"Arial,Fet"LASTBILAR</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30"/>
  <sheetViews>
    <sheetView showGridLines="0" workbookViewId="0"/>
  </sheetViews>
  <sheetFormatPr defaultRowHeight="13.2" x14ac:dyDescent="0.25"/>
  <cols>
    <col min="2" max="2" width="15.5546875" bestFit="1" customWidth="1"/>
    <col min="3" max="3" width="16.44140625" bestFit="1" customWidth="1"/>
    <col min="4" max="4" width="23.5546875" bestFit="1" customWidth="1"/>
  </cols>
  <sheetData>
    <row r="1" spans="1:18" s="31" customFormat="1" ht="12.75" customHeight="1" x14ac:dyDescent="0.25">
      <c r="A1" s="3" t="s">
        <v>219</v>
      </c>
      <c r="B1" s="15"/>
      <c r="C1" s="15"/>
      <c r="D1" s="15"/>
      <c r="O1" s="26"/>
      <c r="P1" s="26"/>
      <c r="Q1" s="26"/>
      <c r="R1" s="26"/>
    </row>
    <row r="2" spans="1:18" s="31" customFormat="1" ht="12.75" customHeight="1" x14ac:dyDescent="0.2">
      <c r="A2" s="110" t="s">
        <v>218</v>
      </c>
      <c r="B2" s="15"/>
      <c r="C2" s="15"/>
      <c r="D2" s="15"/>
      <c r="O2" s="26"/>
      <c r="P2" s="26"/>
      <c r="Q2" s="26"/>
      <c r="R2" s="26"/>
    </row>
    <row r="3" spans="1:18" x14ac:dyDescent="0.25">
      <c r="A3" s="137"/>
      <c r="B3" s="137"/>
      <c r="C3" s="137"/>
      <c r="D3" s="137"/>
    </row>
    <row r="4" spans="1:18" x14ac:dyDescent="0.25">
      <c r="A4" s="79" t="s">
        <v>0</v>
      </c>
      <c r="B4" s="138" t="s">
        <v>149</v>
      </c>
      <c r="C4" s="138" t="s">
        <v>76</v>
      </c>
      <c r="D4" s="138" t="s">
        <v>150</v>
      </c>
    </row>
    <row r="5" spans="1:18" x14ac:dyDescent="0.25">
      <c r="A5" s="139">
        <v>1999</v>
      </c>
      <c r="B5" s="64">
        <v>88068745.800000012</v>
      </c>
      <c r="C5" s="64">
        <v>17007</v>
      </c>
      <c r="D5" s="64">
        <v>5178.3821838066688</v>
      </c>
    </row>
    <row r="6" spans="1:18" x14ac:dyDescent="0.25">
      <c r="A6" s="53">
        <v>2000</v>
      </c>
      <c r="B6" s="21">
        <v>91705466.199999988</v>
      </c>
      <c r="C6" s="21">
        <v>17315</v>
      </c>
      <c r="D6" s="21">
        <v>5296.3018307825578</v>
      </c>
    </row>
    <row r="7" spans="1:18" x14ac:dyDescent="0.25">
      <c r="A7" s="53">
        <v>2001</v>
      </c>
      <c r="B7" s="21">
        <v>91658398.299999997</v>
      </c>
      <c r="C7" s="21">
        <v>17215</v>
      </c>
      <c r="D7" s="21">
        <v>5324.333331397037</v>
      </c>
    </row>
    <row r="8" spans="1:18" x14ac:dyDescent="0.25">
      <c r="A8" s="53">
        <v>2002</v>
      </c>
      <c r="B8" s="21">
        <v>91307116.599999994</v>
      </c>
      <c r="C8" s="21">
        <v>17142</v>
      </c>
      <c r="D8" s="21">
        <v>5326.5147940730367</v>
      </c>
    </row>
    <row r="9" spans="1:18" x14ac:dyDescent="0.25">
      <c r="A9" s="53">
        <v>2003</v>
      </c>
      <c r="B9" s="21">
        <v>91810402.299999997</v>
      </c>
      <c r="C9" s="21">
        <v>16564</v>
      </c>
      <c r="D9" s="21">
        <v>5542.7675863318036</v>
      </c>
    </row>
    <row r="10" spans="1:18" x14ac:dyDescent="0.25">
      <c r="A10" s="53">
        <v>2004</v>
      </c>
      <c r="B10" s="21">
        <v>91551523.5</v>
      </c>
      <c r="C10" s="21">
        <v>16533</v>
      </c>
      <c r="D10" s="21">
        <v>5537.5021774632551</v>
      </c>
    </row>
    <row r="11" spans="1:18" x14ac:dyDescent="0.25">
      <c r="A11" s="53">
        <v>2005</v>
      </c>
      <c r="B11" s="21">
        <v>91821421.799999997</v>
      </c>
      <c r="C11" s="21">
        <v>16509</v>
      </c>
      <c r="D11" s="21">
        <v>5561.9008904234051</v>
      </c>
    </row>
    <row r="12" spans="1:18" x14ac:dyDescent="0.25">
      <c r="A12" s="53">
        <v>2006</v>
      </c>
      <c r="B12" s="21">
        <v>93208075.700000003</v>
      </c>
      <c r="C12" s="21">
        <v>16934</v>
      </c>
      <c r="D12" s="21">
        <v>5504.1972186134408</v>
      </c>
    </row>
    <row r="13" spans="1:18" x14ac:dyDescent="0.25">
      <c r="A13" s="53">
        <v>2007</v>
      </c>
      <c r="B13" s="21">
        <v>93942192.900000006</v>
      </c>
      <c r="C13" s="21">
        <v>16975</v>
      </c>
      <c r="D13" s="21">
        <v>5534.149802650958</v>
      </c>
    </row>
    <row r="14" spans="1:18" x14ac:dyDescent="0.25">
      <c r="A14" s="53">
        <v>2008</v>
      </c>
      <c r="B14" s="21">
        <v>92253430.299999997</v>
      </c>
      <c r="C14" s="21">
        <v>16311</v>
      </c>
      <c r="D14" s="21">
        <v>5655.902783397707</v>
      </c>
    </row>
    <row r="15" spans="1:18" x14ac:dyDescent="0.25">
      <c r="A15" s="53">
        <v>2009</v>
      </c>
      <c r="B15" s="21">
        <v>92055071.099999994</v>
      </c>
      <c r="C15" s="21">
        <v>16253</v>
      </c>
      <c r="D15" s="21">
        <v>5663.8818125884445</v>
      </c>
    </row>
    <row r="16" spans="1:18" x14ac:dyDescent="0.25">
      <c r="A16" s="53">
        <v>2010</v>
      </c>
      <c r="B16" s="21">
        <v>93610479.400000006</v>
      </c>
      <c r="C16" s="21">
        <v>16910</v>
      </c>
      <c r="D16" s="21">
        <v>5535.8059964518043</v>
      </c>
    </row>
    <row r="17" spans="1:4" x14ac:dyDescent="0.25">
      <c r="A17" s="53">
        <v>2011</v>
      </c>
      <c r="B17" s="21">
        <v>96220058.700000003</v>
      </c>
      <c r="C17" s="21">
        <v>17005</v>
      </c>
      <c r="D17" s="21">
        <v>5658.3392355189653</v>
      </c>
    </row>
    <row r="18" spans="1:4" x14ac:dyDescent="0.25">
      <c r="A18" s="53">
        <v>2012</v>
      </c>
      <c r="B18" s="21">
        <v>94929589.900000006</v>
      </c>
      <c r="C18" s="21">
        <v>17655</v>
      </c>
      <c r="D18" s="21">
        <v>5376.9238119512893</v>
      </c>
    </row>
    <row r="19" spans="1:4" x14ac:dyDescent="0.25">
      <c r="A19" s="53">
        <v>2013</v>
      </c>
      <c r="B19" s="21">
        <v>96275326</v>
      </c>
      <c r="C19" s="21">
        <v>17586</v>
      </c>
      <c r="D19" s="21">
        <v>5474.543727965427</v>
      </c>
    </row>
    <row r="20" spans="1:4" x14ac:dyDescent="0.25">
      <c r="A20" s="53">
        <v>2014</v>
      </c>
      <c r="B20" s="21">
        <v>95853494.099999994</v>
      </c>
      <c r="C20" s="21">
        <v>17105</v>
      </c>
      <c r="D20" s="21">
        <v>5603.828944752996</v>
      </c>
    </row>
    <row r="21" spans="1:4" x14ac:dyDescent="0.25">
      <c r="A21" s="53">
        <v>2015</v>
      </c>
      <c r="B21" s="21">
        <v>97499011.499999985</v>
      </c>
      <c r="C21" s="21">
        <v>17413</v>
      </c>
      <c r="D21" s="21">
        <v>5599.2081490840164</v>
      </c>
    </row>
    <row r="22" spans="1:4" x14ac:dyDescent="0.25">
      <c r="A22" s="53">
        <v>2016</v>
      </c>
      <c r="B22" s="21">
        <v>98203637.099999979</v>
      </c>
      <c r="C22" s="21">
        <v>17240</v>
      </c>
      <c r="D22" s="21">
        <v>5696.2666531322493</v>
      </c>
    </row>
    <row r="23" spans="1:4" x14ac:dyDescent="0.25">
      <c r="A23" s="53">
        <v>2017</v>
      </c>
      <c r="B23" s="21">
        <v>99463592.800000012</v>
      </c>
      <c r="C23" s="21">
        <v>17337</v>
      </c>
      <c r="D23" s="21">
        <v>5737.0705889138844</v>
      </c>
    </row>
    <row r="24" spans="1:4" x14ac:dyDescent="0.25">
      <c r="A24" s="53">
        <v>2018</v>
      </c>
      <c r="B24" s="21">
        <v>99879372.999999985</v>
      </c>
      <c r="C24" s="21">
        <v>17172</v>
      </c>
      <c r="D24" s="21">
        <v>5816.4088632657804</v>
      </c>
    </row>
    <row r="25" spans="1:4" x14ac:dyDescent="0.25">
      <c r="A25" s="72">
        <v>2019</v>
      </c>
      <c r="B25" s="147">
        <v>99613542</v>
      </c>
      <c r="C25" s="147">
        <v>17750</v>
      </c>
      <c r="D25" s="147">
        <v>5612.0305352112673</v>
      </c>
    </row>
    <row r="26" spans="1:4" x14ac:dyDescent="0.25">
      <c r="A26" s="72">
        <v>2020</v>
      </c>
      <c r="B26" s="147">
        <v>90891250</v>
      </c>
      <c r="C26" s="147">
        <v>18357</v>
      </c>
      <c r="D26" s="147">
        <f>B26/C26</f>
        <v>4951.3128506836629</v>
      </c>
    </row>
    <row r="27" spans="1:4" x14ac:dyDescent="0.25">
      <c r="A27" s="72">
        <v>2021</v>
      </c>
      <c r="B27" s="147">
        <v>88706874.900000006</v>
      </c>
      <c r="C27" s="147">
        <v>17837</v>
      </c>
      <c r="D27" s="147">
        <f>B27/C27</f>
        <v>4973.1947580871229</v>
      </c>
    </row>
    <row r="28" spans="1:4" x14ac:dyDescent="0.25">
      <c r="A28" s="75">
        <v>2022</v>
      </c>
      <c r="B28" s="140">
        <v>92886971</v>
      </c>
      <c r="C28" s="140">
        <v>17544</v>
      </c>
      <c r="D28" s="140">
        <f>B28/C28</f>
        <v>5294.5149908800731</v>
      </c>
    </row>
    <row r="29" spans="1:4" x14ac:dyDescent="0.25">
      <c r="A29" s="31" t="s">
        <v>228</v>
      </c>
    </row>
    <row r="30" spans="1:4" x14ac:dyDescent="0.25">
      <c r="A30" s="13" t="s">
        <v>229</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23">
    <pageSetUpPr fitToPage="1"/>
  </sheetPr>
  <dimension ref="A1:IF62"/>
  <sheetViews>
    <sheetView showGridLines="0" zoomScaleNormal="100" workbookViewId="0"/>
  </sheetViews>
  <sheetFormatPr defaultColWidth="9.109375" defaultRowHeight="12.75" customHeight="1" x14ac:dyDescent="0.25"/>
  <cols>
    <col min="1" max="1" width="16.33203125" style="5" customWidth="1"/>
    <col min="2" max="2" width="13.109375" style="1" customWidth="1"/>
    <col min="3" max="3" width="13.44140625" style="1" customWidth="1"/>
    <col min="4" max="4" width="14.6640625" style="1" customWidth="1"/>
    <col min="5" max="5" width="12.109375" style="1" customWidth="1"/>
    <col min="6" max="6" width="13.109375" style="1" customWidth="1"/>
    <col min="7" max="7" width="14.6640625" customWidth="1"/>
    <col min="8" max="8" width="12.33203125" customWidth="1"/>
    <col min="9" max="9" width="12.88671875" customWidth="1"/>
    <col min="10" max="10" width="13.109375" customWidth="1"/>
    <col min="11" max="11" width="17.6640625" customWidth="1"/>
    <col min="12" max="12" width="12" customWidth="1"/>
    <col min="15" max="15" width="14.6640625" bestFit="1" customWidth="1"/>
    <col min="16" max="17" width="9.88671875" style="1" bestFit="1" customWidth="1"/>
    <col min="18" max="16384" width="9.109375" style="1"/>
  </cols>
  <sheetData>
    <row r="1" spans="1:7" ht="12.75" customHeight="1" x14ac:dyDescent="0.25">
      <c r="A1" s="3" t="s">
        <v>221</v>
      </c>
    </row>
    <row r="2" spans="1:7" ht="12.75" customHeight="1" x14ac:dyDescent="0.25">
      <c r="A2" s="110" t="s">
        <v>222</v>
      </c>
      <c r="B2" s="15"/>
      <c r="C2" s="15"/>
    </row>
    <row r="3" spans="1:7" ht="12.75" customHeight="1" x14ac:dyDescent="0.25">
      <c r="A3" s="12"/>
      <c r="B3" s="34"/>
      <c r="C3" s="34"/>
      <c r="D3" s="12"/>
      <c r="E3" s="12"/>
      <c r="F3" s="12"/>
    </row>
    <row r="4" spans="1:7" ht="12.75" customHeight="1" x14ac:dyDescent="0.25">
      <c r="A4" s="1" t="s">
        <v>19</v>
      </c>
      <c r="B4" s="6" t="s">
        <v>112</v>
      </c>
      <c r="C4" s="6" t="s">
        <v>76</v>
      </c>
      <c r="D4" s="6" t="s">
        <v>114</v>
      </c>
      <c r="F4" s="31" t="s">
        <v>151</v>
      </c>
    </row>
    <row r="5" spans="1:7" ht="12.75" customHeight="1" x14ac:dyDescent="0.25">
      <c r="A5" s="12" t="s">
        <v>77</v>
      </c>
      <c r="B5" s="51" t="s">
        <v>113</v>
      </c>
      <c r="C5" s="51"/>
      <c r="D5" s="51" t="s">
        <v>23</v>
      </c>
      <c r="E5" s="12"/>
      <c r="F5" s="150" t="s">
        <v>152</v>
      </c>
    </row>
    <row r="6" spans="1:7" ht="12.75" customHeight="1" x14ac:dyDescent="0.25">
      <c r="A6" s="73" t="s">
        <v>172</v>
      </c>
      <c r="B6" s="158">
        <v>869641.1</v>
      </c>
      <c r="C6" s="158">
        <v>583</v>
      </c>
      <c r="D6" s="158">
        <v>1491.6656946826758</v>
      </c>
      <c r="E6" s="158"/>
      <c r="F6" s="158">
        <v>6.5971859999999998</v>
      </c>
      <c r="G6" s="197"/>
    </row>
    <row r="7" spans="1:7" ht="12.75" customHeight="1" x14ac:dyDescent="0.25">
      <c r="A7" s="73">
        <v>2005</v>
      </c>
      <c r="B7" s="158">
        <v>711952.4</v>
      </c>
      <c r="C7" s="158">
        <v>182</v>
      </c>
      <c r="D7" s="158">
        <v>3911.8263736263739</v>
      </c>
      <c r="E7" s="158"/>
      <c r="F7" s="158">
        <v>13.221028</v>
      </c>
      <c r="G7" s="197"/>
    </row>
    <row r="8" spans="1:7" ht="12.75" customHeight="1" x14ac:dyDescent="0.25">
      <c r="A8" s="73">
        <v>2006</v>
      </c>
      <c r="B8" s="158">
        <v>552413.6</v>
      </c>
      <c r="C8" s="158">
        <v>191</v>
      </c>
      <c r="D8" s="158">
        <v>2892.2178010471202</v>
      </c>
      <c r="E8" s="158"/>
      <c r="F8" s="158">
        <v>11.077959999999999</v>
      </c>
      <c r="G8" s="197"/>
    </row>
    <row r="9" spans="1:7" ht="12.75" customHeight="1" x14ac:dyDescent="0.25">
      <c r="A9" s="73">
        <v>2007</v>
      </c>
      <c r="B9" s="158">
        <v>407188.8</v>
      </c>
      <c r="C9" s="158">
        <v>160</v>
      </c>
      <c r="D9" s="158">
        <v>2544.9299999999998</v>
      </c>
      <c r="E9" s="158"/>
      <c r="F9" s="158">
        <v>9.8004420000000003</v>
      </c>
      <c r="G9" s="197"/>
    </row>
    <row r="10" spans="1:7" ht="12.75" customHeight="1" x14ac:dyDescent="0.25">
      <c r="A10" s="73">
        <v>2008</v>
      </c>
      <c r="B10" s="158">
        <v>768156.9</v>
      </c>
      <c r="C10" s="158">
        <v>297</v>
      </c>
      <c r="D10" s="158">
        <v>2586.3868686868686</v>
      </c>
      <c r="E10" s="158"/>
      <c r="F10" s="158">
        <v>11.003536</v>
      </c>
      <c r="G10" s="197"/>
    </row>
    <row r="11" spans="1:7" ht="12.75" customHeight="1" x14ac:dyDescent="0.25">
      <c r="A11" s="73">
        <v>2009</v>
      </c>
      <c r="B11" s="158">
        <v>2324744.9</v>
      </c>
      <c r="C11" s="158">
        <v>544</v>
      </c>
      <c r="D11" s="158">
        <v>4273.4281249999995</v>
      </c>
      <c r="E11" s="158"/>
      <c r="F11" s="158">
        <v>14.754757</v>
      </c>
      <c r="G11" s="197"/>
    </row>
    <row r="12" spans="1:7" ht="12.75" customHeight="1" x14ac:dyDescent="0.25">
      <c r="A12" s="73">
        <v>2010</v>
      </c>
      <c r="B12" s="158">
        <v>4006964.7</v>
      </c>
      <c r="C12" s="158">
        <v>871</v>
      </c>
      <c r="D12" s="158">
        <v>4600.4187141216998</v>
      </c>
      <c r="E12" s="158"/>
      <c r="F12" s="158">
        <v>15.191361000000001</v>
      </c>
      <c r="G12" s="197"/>
    </row>
    <row r="13" spans="1:7" ht="12.75" customHeight="1" x14ac:dyDescent="0.25">
      <c r="A13" s="73">
        <v>2011</v>
      </c>
      <c r="B13" s="158">
        <v>5686670.9000000004</v>
      </c>
      <c r="C13" s="158">
        <v>1179</v>
      </c>
      <c r="D13" s="158">
        <v>4823.3001696352849</v>
      </c>
      <c r="E13" s="158"/>
      <c r="F13" s="158">
        <v>15.52628</v>
      </c>
      <c r="G13" s="197"/>
    </row>
    <row r="14" spans="1:7" ht="12.75" customHeight="1" x14ac:dyDescent="0.25">
      <c r="A14" s="73">
        <v>2012</v>
      </c>
      <c r="B14" s="158">
        <v>6130681.7999999998</v>
      </c>
      <c r="C14" s="158">
        <v>1185</v>
      </c>
      <c r="D14" s="158">
        <v>5173.5711392405065</v>
      </c>
      <c r="E14" s="158"/>
      <c r="F14" s="158">
        <v>16.142420999999999</v>
      </c>
      <c r="G14" s="197"/>
    </row>
    <row r="15" spans="1:7" ht="12.75" customHeight="1" x14ac:dyDescent="0.25">
      <c r="A15" s="73">
        <v>2013</v>
      </c>
      <c r="B15" s="158">
        <v>6743978.5</v>
      </c>
      <c r="C15" s="158">
        <v>1123</v>
      </c>
      <c r="D15" s="158">
        <v>6005.3236865538738</v>
      </c>
      <c r="E15" s="158"/>
      <c r="F15" s="158">
        <v>17.634450999999999</v>
      </c>
      <c r="G15" s="197"/>
    </row>
    <row r="16" spans="1:7" ht="12.75" customHeight="1" x14ac:dyDescent="0.25">
      <c r="A16" s="73">
        <v>2014</v>
      </c>
      <c r="B16" s="158">
        <v>6211348.0999999996</v>
      </c>
      <c r="C16" s="158">
        <v>1183</v>
      </c>
      <c r="D16" s="158">
        <v>5250.5055790363476</v>
      </c>
      <c r="E16" s="158"/>
      <c r="F16" s="158">
        <v>15.420427</v>
      </c>
      <c r="G16" s="197"/>
    </row>
    <row r="17" spans="1:15" ht="12.75" customHeight="1" x14ac:dyDescent="0.25">
      <c r="A17" s="73">
        <v>2015</v>
      </c>
      <c r="B17" s="158">
        <v>7809088.4000000004</v>
      </c>
      <c r="C17" s="158">
        <v>1359</v>
      </c>
      <c r="D17" s="158">
        <v>5746.2019131714496</v>
      </c>
      <c r="E17" s="158"/>
      <c r="F17" s="158">
        <v>16.869633</v>
      </c>
      <c r="G17" s="197"/>
    </row>
    <row r="18" spans="1:15" ht="12.75" customHeight="1" x14ac:dyDescent="0.25">
      <c r="A18" s="73">
        <v>2016</v>
      </c>
      <c r="B18" s="158">
        <v>8073148.2000000002</v>
      </c>
      <c r="C18" s="158">
        <v>1341</v>
      </c>
      <c r="D18" s="158">
        <v>6020.2447427293064</v>
      </c>
      <c r="E18" s="158"/>
      <c r="F18" s="158">
        <v>17.675704</v>
      </c>
      <c r="G18" s="197"/>
    </row>
    <row r="19" spans="1:15" ht="12.75" customHeight="1" x14ac:dyDescent="0.25">
      <c r="A19" s="73">
        <v>2017</v>
      </c>
      <c r="B19" s="158">
        <v>7351832.2999999998</v>
      </c>
      <c r="C19" s="158">
        <v>1257</v>
      </c>
      <c r="D19" s="158">
        <v>5848.7130469371514</v>
      </c>
      <c r="E19" s="158"/>
      <c r="F19" s="158">
        <v>16.997865999999998</v>
      </c>
      <c r="G19" s="197"/>
    </row>
    <row r="20" spans="1:15" ht="12.75" customHeight="1" x14ac:dyDescent="0.25">
      <c r="A20" s="73">
        <v>2018</v>
      </c>
      <c r="B20" s="158">
        <v>5863517.9000000004</v>
      </c>
      <c r="C20" s="158">
        <v>1070</v>
      </c>
      <c r="D20" s="158">
        <v>5479.9232710280376</v>
      </c>
      <c r="E20" s="158"/>
      <c r="F20" s="158">
        <v>16.072534000000001</v>
      </c>
      <c r="G20" s="197"/>
    </row>
    <row r="21" spans="1:15" ht="12.75" customHeight="1" x14ac:dyDescent="0.25">
      <c r="A21" s="73">
        <v>2019</v>
      </c>
      <c r="B21" s="158">
        <v>9341102.1999999993</v>
      </c>
      <c r="C21" s="158">
        <v>1414</v>
      </c>
      <c r="D21" s="158">
        <v>6606.154314002828</v>
      </c>
      <c r="E21" s="158"/>
      <c r="F21" s="158">
        <v>18.919492000000002</v>
      </c>
      <c r="G21" s="197"/>
    </row>
    <row r="22" spans="1:15" ht="12.75" customHeight="1" x14ac:dyDescent="0.25">
      <c r="A22" s="73">
        <v>2020</v>
      </c>
      <c r="B22" s="158">
        <v>12929120.800000001</v>
      </c>
      <c r="C22" s="158">
        <v>1896</v>
      </c>
      <c r="D22" s="158">
        <v>6819.1565400843883</v>
      </c>
      <c r="E22" s="158"/>
      <c r="F22" s="158">
        <v>19.379339999999999</v>
      </c>
      <c r="G22" s="197"/>
    </row>
    <row r="23" spans="1:15" ht="12.75" customHeight="1" x14ac:dyDescent="0.25">
      <c r="A23" s="73">
        <v>2021</v>
      </c>
      <c r="B23" s="158">
        <v>4865340.3</v>
      </c>
      <c r="C23" s="158">
        <v>758</v>
      </c>
      <c r="D23" s="158">
        <v>6418.6547493403696</v>
      </c>
      <c r="E23" s="158"/>
      <c r="F23" s="158">
        <v>20.6662</v>
      </c>
      <c r="G23" s="197"/>
    </row>
    <row r="24" spans="1:15" ht="12.75" customHeight="1" x14ac:dyDescent="0.25">
      <c r="A24" s="73" t="s">
        <v>173</v>
      </c>
      <c r="B24" s="158">
        <v>2240079.2000000002</v>
      </c>
      <c r="C24" s="158">
        <v>951</v>
      </c>
      <c r="D24" s="165">
        <v>2355.4986330178763</v>
      </c>
      <c r="E24" s="165"/>
      <c r="F24" s="158">
        <v>17.561396999999999</v>
      </c>
      <c r="G24" s="197"/>
    </row>
    <row r="25" spans="1:15" s="10" customFormat="1" ht="12.75" customHeight="1" x14ac:dyDescent="0.25">
      <c r="A25" s="55" t="s">
        <v>1</v>
      </c>
      <c r="B25" s="159">
        <f>SUM(B6:B24)</f>
        <v>92886970.999999985</v>
      </c>
      <c r="C25" s="160">
        <f>SUM(C6:C24)</f>
        <v>17544</v>
      </c>
      <c r="D25" s="160">
        <v>5294.5149908800722</v>
      </c>
      <c r="E25" s="164"/>
      <c r="F25" s="163">
        <v>16.765554000000002</v>
      </c>
      <c r="G25" s="197"/>
      <c r="H25"/>
      <c r="I25"/>
      <c r="J25"/>
      <c r="K25"/>
      <c r="L25"/>
      <c r="M25"/>
      <c r="N25"/>
      <c r="O25"/>
    </row>
    <row r="26" spans="1:15" ht="12.75" customHeight="1" x14ac:dyDescent="0.25">
      <c r="A26" s="31" t="s">
        <v>228</v>
      </c>
      <c r="F26" s="123"/>
      <c r="G26" s="105"/>
    </row>
    <row r="27" spans="1:15" ht="12.75" customHeight="1" x14ac:dyDescent="0.25">
      <c r="A27" s="13" t="s">
        <v>229</v>
      </c>
      <c r="B27" s="11"/>
      <c r="C27" s="11"/>
      <c r="D27" s="11"/>
      <c r="E27"/>
      <c r="F27"/>
    </row>
    <row r="28" spans="1:15" ht="12.75" customHeight="1" x14ac:dyDescent="0.25">
      <c r="E28"/>
      <c r="F28" s="166"/>
    </row>
    <row r="29" spans="1:15" ht="12.75" customHeight="1" x14ac:dyDescent="0.25">
      <c r="E29"/>
      <c r="F29" s="166"/>
      <c r="G29" s="230"/>
    </row>
    <row r="30" spans="1:15" ht="12.75" customHeight="1" x14ac:dyDescent="0.25">
      <c r="A30" s="40"/>
      <c r="B30" s="154"/>
      <c r="C30" s="154"/>
      <c r="D30" s="154"/>
      <c r="E30"/>
      <c r="F30"/>
    </row>
    <row r="31" spans="1:15" ht="12.75" customHeight="1" x14ac:dyDescent="0.25">
      <c r="A31" s="49" t="s">
        <v>223</v>
      </c>
      <c r="B31" s="119"/>
      <c r="C31" s="119"/>
      <c r="D31" s="119"/>
      <c r="E31"/>
      <c r="F31"/>
      <c r="G31" s="40"/>
      <c r="H31" s="154"/>
      <c r="I31" s="154"/>
      <c r="J31" s="154"/>
    </row>
    <row r="32" spans="1:15" ht="12.75" customHeight="1" x14ac:dyDescent="0.25">
      <c r="A32" s="133" t="s">
        <v>224</v>
      </c>
      <c r="B32" s="19"/>
      <c r="C32" s="19"/>
      <c r="D32" s="19"/>
      <c r="E32"/>
      <c r="F32"/>
      <c r="G32" s="49"/>
      <c r="H32" s="119"/>
      <c r="I32" s="119"/>
      <c r="J32" s="119"/>
    </row>
    <row r="33" spans="1:18" ht="12.75" customHeight="1" x14ac:dyDescent="0.25">
      <c r="A33" s="117"/>
      <c r="B33" s="117"/>
      <c r="C33" s="117"/>
      <c r="D33" s="117"/>
      <c r="E33"/>
      <c r="G33" s="133"/>
      <c r="H33" s="19"/>
      <c r="I33" s="19"/>
      <c r="J33" s="19"/>
    </row>
    <row r="34" spans="1:18" ht="27.9" customHeight="1" x14ac:dyDescent="0.25">
      <c r="A34" s="117" t="s">
        <v>135</v>
      </c>
      <c r="B34" s="117"/>
      <c r="C34" s="20" t="s">
        <v>142</v>
      </c>
      <c r="D34" s="51" t="s">
        <v>76</v>
      </c>
      <c r="E34" s="138" t="s">
        <v>141</v>
      </c>
      <c r="F34" s="6"/>
      <c r="G34" s="19"/>
      <c r="H34" s="19"/>
      <c r="I34" s="19"/>
      <c r="J34" s="19"/>
      <c r="P34"/>
    </row>
    <row r="35" spans="1:18" ht="12.6" customHeight="1" x14ac:dyDescent="0.25">
      <c r="A35" s="29" t="s">
        <v>138</v>
      </c>
      <c r="B35" s="29" t="s">
        <v>270</v>
      </c>
      <c r="C35" s="21">
        <v>27267231.800000001</v>
      </c>
      <c r="D35" s="21">
        <v>4676</v>
      </c>
      <c r="E35" s="21">
        <f>C35/D35</f>
        <v>5831.3156116338751</v>
      </c>
      <c r="F35" s="6"/>
      <c r="G35" s="19"/>
      <c r="H35" s="27"/>
      <c r="I35" s="26"/>
      <c r="J35" s="27"/>
      <c r="P35"/>
    </row>
    <row r="36" spans="1:18" ht="12.6" customHeight="1" x14ac:dyDescent="0.25">
      <c r="A36" s="29" t="s">
        <v>139</v>
      </c>
      <c r="B36" s="29" t="s">
        <v>271</v>
      </c>
      <c r="C36" s="21">
        <v>41077049.899999999</v>
      </c>
      <c r="D36" s="21">
        <v>6552</v>
      </c>
      <c r="E36" s="21">
        <f>C36/D36</f>
        <v>6269.3910103785101</v>
      </c>
      <c r="F36" s="6"/>
      <c r="G36" s="231"/>
      <c r="H36" s="23"/>
      <c r="I36" s="23"/>
      <c r="J36" s="23"/>
      <c r="K36" s="156"/>
      <c r="L36" s="156"/>
      <c r="M36" s="156"/>
      <c r="P36"/>
    </row>
    <row r="37" spans="1:18" ht="12.6" customHeight="1" x14ac:dyDescent="0.25">
      <c r="A37" s="29" t="s">
        <v>140</v>
      </c>
      <c r="B37" s="29" t="s">
        <v>272</v>
      </c>
      <c r="C37" s="21">
        <v>12352415.300000001</v>
      </c>
      <c r="D37" s="21">
        <v>2549</v>
      </c>
      <c r="E37" s="21">
        <f>C37/D37</f>
        <v>4845.9848175755205</v>
      </c>
      <c r="F37" s="6"/>
      <c r="G37" s="231"/>
      <c r="H37" s="23"/>
      <c r="I37" s="23"/>
      <c r="J37" s="23"/>
      <c r="K37" s="156"/>
      <c r="L37" s="156"/>
      <c r="M37" s="156"/>
      <c r="P37"/>
    </row>
    <row r="38" spans="1:18" ht="12.6" customHeight="1" x14ac:dyDescent="0.25">
      <c r="A38" s="29" t="s">
        <v>136</v>
      </c>
      <c r="B38" s="29" t="s">
        <v>273</v>
      </c>
      <c r="C38" s="21">
        <v>499910.3</v>
      </c>
      <c r="D38" s="21">
        <v>151</v>
      </c>
      <c r="E38" s="21">
        <f>C38/D38</f>
        <v>3310.6642384105958</v>
      </c>
      <c r="F38" s="23"/>
      <c r="G38" s="231"/>
      <c r="H38" s="23"/>
      <c r="I38" s="23"/>
      <c r="J38" s="23"/>
      <c r="K38" s="156"/>
      <c r="L38" s="156"/>
      <c r="M38" s="156"/>
      <c r="P38"/>
      <c r="Q38" s="95"/>
      <c r="R38" s="95"/>
    </row>
    <row r="39" spans="1:18" ht="12.75" customHeight="1" x14ac:dyDescent="0.25">
      <c r="A39" s="29" t="s">
        <v>137</v>
      </c>
      <c r="B39" s="29" t="s">
        <v>274</v>
      </c>
      <c r="C39" s="21">
        <v>6023398</v>
      </c>
      <c r="D39" s="21">
        <v>2213</v>
      </c>
      <c r="E39" s="21">
        <f t="shared" ref="E39:E40" si="0">C39/D39</f>
        <v>2721.8246723904203</v>
      </c>
      <c r="F39" s="23"/>
      <c r="G39" s="231"/>
      <c r="H39" s="23"/>
      <c r="I39" s="23"/>
      <c r="J39" s="23"/>
      <c r="K39" s="156"/>
      <c r="L39" s="156"/>
      <c r="M39" s="156"/>
      <c r="P39"/>
      <c r="Q39" s="95"/>
      <c r="R39" s="95"/>
    </row>
    <row r="40" spans="1:18" ht="12.75" customHeight="1" x14ac:dyDescent="0.25">
      <c r="A40" s="29" t="s">
        <v>6</v>
      </c>
      <c r="B40" s="29"/>
      <c r="C40" s="21">
        <v>5666965.7000000002</v>
      </c>
      <c r="D40" s="21">
        <v>1403</v>
      </c>
      <c r="E40" s="21">
        <f t="shared" si="0"/>
        <v>4039.1772630078403</v>
      </c>
      <c r="F40" s="23"/>
      <c r="G40" s="231"/>
      <c r="H40" s="23"/>
      <c r="I40" s="23"/>
      <c r="J40" s="23"/>
      <c r="K40" s="156"/>
      <c r="L40" s="156"/>
      <c r="M40" s="156"/>
      <c r="P40"/>
      <c r="Q40" s="95"/>
      <c r="R40" s="95"/>
    </row>
    <row r="41" spans="1:18" ht="12.75" customHeight="1" x14ac:dyDescent="0.25">
      <c r="A41" s="71" t="s">
        <v>1</v>
      </c>
      <c r="B41" s="71"/>
      <c r="C41" s="120">
        <v>92886971</v>
      </c>
      <c r="D41" s="120">
        <v>17544</v>
      </c>
      <c r="E41" s="120">
        <v>5294.5149908800731</v>
      </c>
      <c r="F41" s="229"/>
      <c r="G41" s="231"/>
      <c r="H41" s="23"/>
      <c r="I41" s="23"/>
      <c r="J41" s="23"/>
      <c r="K41" s="156"/>
      <c r="L41" s="156"/>
      <c r="M41" s="156"/>
      <c r="P41"/>
    </row>
    <row r="42" spans="1:18" ht="12.75" customHeight="1" x14ac:dyDescent="0.25">
      <c r="A42" s="121" t="s">
        <v>148</v>
      </c>
      <c r="B42" s="31"/>
      <c r="C42" s="31"/>
      <c r="D42" s="31"/>
      <c r="E42"/>
      <c r="G42" s="30"/>
      <c r="H42" s="229"/>
      <c r="I42" s="229"/>
      <c r="J42" s="229"/>
      <c r="K42" s="156"/>
      <c r="L42" s="156"/>
      <c r="M42" s="156"/>
    </row>
    <row r="43" spans="1:18" ht="12.75" customHeight="1" x14ac:dyDescent="0.25">
      <c r="A43" s="31" t="s">
        <v>228</v>
      </c>
      <c r="B43" s="31"/>
      <c r="C43" s="31"/>
      <c r="D43" s="31"/>
      <c r="E43" s="31"/>
    </row>
    <row r="44" spans="1:18" ht="12.75" customHeight="1" x14ac:dyDescent="0.25">
      <c r="A44" s="13" t="s">
        <v>229</v>
      </c>
      <c r="B44" s="31"/>
      <c r="C44" s="31"/>
      <c r="D44" s="31"/>
      <c r="E44" s="31"/>
    </row>
    <row r="45" spans="1:18" s="15" customFormat="1" ht="12.75" customHeight="1" x14ac:dyDescent="0.25">
      <c r="A45" s="57"/>
      <c r="B45" s="30"/>
      <c r="C45" s="30"/>
      <c r="G45"/>
      <c r="H45"/>
      <c r="I45"/>
      <c r="J45"/>
      <c r="K45"/>
      <c r="L45"/>
      <c r="M45"/>
      <c r="N45"/>
      <c r="O45"/>
      <c r="P45"/>
    </row>
    <row r="46" spans="1:18" s="15" customFormat="1" ht="12.75" customHeight="1" x14ac:dyDescent="0.25">
      <c r="A46" s="3"/>
      <c r="F46" s="109"/>
      <c r="G46"/>
      <c r="H46"/>
      <c r="I46"/>
      <c r="J46"/>
      <c r="K46"/>
      <c r="L46"/>
      <c r="M46"/>
      <c r="N46"/>
      <c r="O46"/>
      <c r="P46"/>
    </row>
    <row r="47" spans="1:18" s="15" customFormat="1" ht="12.75" customHeight="1" x14ac:dyDescent="0.25">
      <c r="A47" s="3"/>
      <c r="F47" s="109"/>
      <c r="G47"/>
      <c r="H47"/>
      <c r="I47"/>
      <c r="J47"/>
      <c r="K47"/>
      <c r="L47"/>
      <c r="M47"/>
      <c r="N47"/>
      <c r="O47"/>
      <c r="P47"/>
    </row>
    <row r="48" spans="1:18" s="15" customFormat="1" ht="12.75" customHeight="1" x14ac:dyDescent="0.25">
      <c r="A48" s="3" t="s">
        <v>225</v>
      </c>
      <c r="F48" s="109"/>
      <c r="G48"/>
      <c r="H48"/>
      <c r="I48"/>
      <c r="J48"/>
      <c r="K48"/>
      <c r="L48"/>
      <c r="M48"/>
      <c r="N48"/>
      <c r="O48"/>
      <c r="P48"/>
    </row>
    <row r="49" spans="1:240" s="15" customFormat="1" ht="12.75" customHeight="1" x14ac:dyDescent="0.25">
      <c r="A49" s="110" t="s">
        <v>220</v>
      </c>
      <c r="F49" s="109"/>
      <c r="G49"/>
      <c r="H49"/>
      <c r="I49"/>
      <c r="J49"/>
      <c r="K49"/>
      <c r="L49"/>
      <c r="M49"/>
      <c r="N49"/>
      <c r="O49"/>
      <c r="P49"/>
    </row>
    <row r="50" spans="1:240" s="15" customFormat="1" ht="12.75" customHeight="1" x14ac:dyDescent="0.25">
      <c r="A50" s="33"/>
      <c r="B50" s="34"/>
      <c r="C50" s="34"/>
      <c r="D50" s="34"/>
      <c r="G50"/>
      <c r="H50"/>
      <c r="I50"/>
      <c r="J50"/>
      <c r="K50"/>
      <c r="L50"/>
      <c r="M50"/>
      <c r="N50"/>
      <c r="O50"/>
      <c r="P50"/>
      <c r="Q50"/>
    </row>
    <row r="51" spans="1:240" s="15" customFormat="1" ht="21" x14ac:dyDescent="0.25">
      <c r="A51" s="103" t="s">
        <v>22</v>
      </c>
      <c r="B51" s="138" t="s">
        <v>162</v>
      </c>
      <c r="C51" s="138" t="s">
        <v>130</v>
      </c>
      <c r="D51" s="138" t="s">
        <v>131</v>
      </c>
      <c r="G51"/>
      <c r="H51"/>
      <c r="I51"/>
      <c r="J51"/>
      <c r="K51"/>
      <c r="L51"/>
      <c r="M51"/>
      <c r="N51"/>
      <c r="O51"/>
      <c r="P51"/>
      <c r="Q51"/>
    </row>
    <row r="52" spans="1:240" s="31" customFormat="1" ht="12.75" customHeight="1" x14ac:dyDescent="0.25">
      <c r="A52" s="139" t="s">
        <v>7</v>
      </c>
      <c r="B52" s="151">
        <v>50996.6</v>
      </c>
      <c r="C52" s="151">
        <v>41</v>
      </c>
      <c r="D52" s="151">
        <f>B52/C52</f>
        <v>1243.8195121951219</v>
      </c>
      <c r="F52" s="161"/>
      <c r="G52" s="105"/>
      <c r="H52"/>
      <c r="I52"/>
      <c r="J52"/>
      <c r="K52"/>
      <c r="L52"/>
      <c r="M52"/>
      <c r="N52"/>
      <c r="O52"/>
      <c r="P52"/>
      <c r="Q52"/>
    </row>
    <row r="53" spans="1:240" s="109" customFormat="1" ht="12.75" customHeight="1" x14ac:dyDescent="0.25">
      <c r="A53" s="53" t="s">
        <v>8</v>
      </c>
      <c r="B53" s="151">
        <v>66163009.200000003</v>
      </c>
      <c r="C53" s="151">
        <v>13282</v>
      </c>
      <c r="D53" s="151">
        <f t="shared" ref="D53:D59" si="1">B53/C53</f>
        <v>4981.4040957687093</v>
      </c>
      <c r="F53" s="162"/>
      <c r="G53" s="105"/>
      <c r="H53"/>
      <c r="I53"/>
      <c r="J53"/>
      <c r="K53"/>
      <c r="L53"/>
      <c r="M53"/>
      <c r="N53"/>
      <c r="O53"/>
      <c r="P53" s="132">
        <f>N52-K53</f>
        <v>0</v>
      </c>
      <c r="Q53" s="131"/>
    </row>
    <row r="54" spans="1:240" s="109" customFormat="1" ht="12.75" customHeight="1" x14ac:dyDescent="0.25">
      <c r="A54" s="53" t="s">
        <v>5</v>
      </c>
      <c r="B54" s="151">
        <v>4738420.0999999996</v>
      </c>
      <c r="C54" s="151">
        <v>941</v>
      </c>
      <c r="D54" s="151">
        <f t="shared" si="1"/>
        <v>5035.515515409139</v>
      </c>
      <c r="F54" s="162"/>
      <c r="G54" s="105"/>
      <c r="H54"/>
      <c r="I54"/>
      <c r="J54"/>
      <c r="K54"/>
      <c r="L54"/>
      <c r="M54"/>
      <c r="N54"/>
      <c r="O54"/>
      <c r="P54" s="131"/>
      <c r="Q54" s="131"/>
    </row>
    <row r="55" spans="1:240" s="31" customFormat="1" ht="13.2" x14ac:dyDescent="0.25">
      <c r="A55" s="53" t="s">
        <v>275</v>
      </c>
      <c r="B55" s="151">
        <v>1002477</v>
      </c>
      <c r="C55" s="151">
        <v>168</v>
      </c>
      <c r="D55" s="151">
        <f t="shared" si="1"/>
        <v>5967.125</v>
      </c>
      <c r="F55" s="161"/>
      <c r="G55" s="105"/>
      <c r="H55"/>
      <c r="I55"/>
      <c r="J55"/>
      <c r="K55"/>
      <c r="L55"/>
      <c r="M55"/>
      <c r="N55"/>
      <c r="O55"/>
      <c r="P55"/>
      <c r="Q55"/>
    </row>
    <row r="56" spans="1:240" s="109" customFormat="1" ht="13.2" x14ac:dyDescent="0.25">
      <c r="A56" s="53" t="s">
        <v>144</v>
      </c>
      <c r="B56" s="151">
        <v>454777.59999999998</v>
      </c>
      <c r="C56" s="151">
        <v>108</v>
      </c>
      <c r="D56" s="151">
        <f t="shared" si="1"/>
        <v>4210.9037037037033</v>
      </c>
      <c r="F56" s="162"/>
      <c r="G56" s="105"/>
      <c r="H56"/>
      <c r="I56"/>
      <c r="J56"/>
      <c r="K56"/>
      <c r="L56"/>
      <c r="M56"/>
      <c r="N56"/>
      <c r="O56"/>
      <c r="P56" s="131"/>
      <c r="Q56" s="131"/>
    </row>
    <row r="57" spans="1:240" s="31" customFormat="1" ht="13.2" x14ac:dyDescent="0.25">
      <c r="A57" s="53" t="s">
        <v>145</v>
      </c>
      <c r="B57" s="151">
        <v>20469300.800000001</v>
      </c>
      <c r="C57" s="151">
        <v>3000</v>
      </c>
      <c r="D57" s="151">
        <f t="shared" si="1"/>
        <v>6823.1002666666673</v>
      </c>
      <c r="F57" s="161"/>
      <c r="G57" s="105"/>
      <c r="H57"/>
      <c r="I57"/>
      <c r="J57"/>
      <c r="K57"/>
      <c r="L57"/>
      <c r="M57"/>
      <c r="N57"/>
      <c r="O57"/>
      <c r="P57"/>
      <c r="Q57"/>
    </row>
    <row r="58" spans="1:240" s="31" customFormat="1" ht="13.2" x14ac:dyDescent="0.25">
      <c r="A58" s="53" t="s">
        <v>67</v>
      </c>
      <c r="B58" s="151">
        <v>7989.7</v>
      </c>
      <c r="C58" s="151">
        <v>4</v>
      </c>
      <c r="D58" s="151">
        <f t="shared" si="1"/>
        <v>1997.425</v>
      </c>
      <c r="F58" s="161"/>
      <c r="G58" s="105"/>
      <c r="H58"/>
      <c r="I58"/>
      <c r="J58"/>
      <c r="K58"/>
      <c r="L58"/>
      <c r="M58"/>
      <c r="N58"/>
      <c r="O58"/>
      <c r="P58"/>
      <c r="Q58"/>
    </row>
    <row r="59" spans="1:240" s="31" customFormat="1" ht="12.75" customHeight="1" x14ac:dyDescent="0.25">
      <c r="A59" s="55" t="s">
        <v>1</v>
      </c>
      <c r="B59" s="152">
        <f>SUM(B52:B58)</f>
        <v>92886971</v>
      </c>
      <c r="C59" s="152">
        <f>SUM(C52:C58)</f>
        <v>17544</v>
      </c>
      <c r="D59" s="152">
        <f t="shared" si="1"/>
        <v>5294.5149908800731</v>
      </c>
      <c r="G59"/>
      <c r="H59"/>
      <c r="I59"/>
      <c r="J59"/>
      <c r="K59"/>
      <c r="L59"/>
      <c r="M59"/>
      <c r="N59"/>
      <c r="O59"/>
      <c r="P59"/>
      <c r="Q59"/>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row>
    <row r="60" spans="1:240" s="31" customFormat="1" ht="12.75" customHeight="1" x14ac:dyDescent="0.25">
      <c r="A60" s="136" t="s">
        <v>276</v>
      </c>
      <c r="B60" s="134"/>
      <c r="C60" s="134"/>
      <c r="D60" s="135"/>
      <c r="E60" s="135"/>
      <c r="F60" s="135"/>
      <c r="G60"/>
      <c r="H60"/>
      <c r="I60"/>
      <c r="J60"/>
      <c r="K60"/>
      <c r="L60"/>
      <c r="M60"/>
      <c r="N60"/>
      <c r="O60"/>
    </row>
    <row r="61" spans="1:240" s="31" customFormat="1" ht="12.75" customHeight="1" x14ac:dyDescent="0.25">
      <c r="A61" s="31" t="s">
        <v>228</v>
      </c>
      <c r="B61" s="136"/>
      <c r="C61" s="136"/>
      <c r="D61" s="136"/>
      <c r="E61" s="136"/>
      <c r="F61" s="136"/>
      <c r="G61"/>
      <c r="H61"/>
      <c r="I61"/>
      <c r="J61"/>
      <c r="K61"/>
      <c r="L61"/>
      <c r="M61"/>
      <c r="N61"/>
      <c r="O61"/>
    </row>
    <row r="62" spans="1:240" s="19" customFormat="1" ht="12.75" customHeight="1" x14ac:dyDescent="0.25">
      <c r="A62" s="13" t="s">
        <v>229</v>
      </c>
      <c r="B62" s="37"/>
      <c r="C62" s="37"/>
      <c r="D62" s="37"/>
      <c r="E62" s="37"/>
      <c r="F62" s="37"/>
      <c r="G62"/>
      <c r="H62"/>
      <c r="I62"/>
      <c r="J62"/>
      <c r="K62"/>
      <c r="L62"/>
      <c r="M62"/>
      <c r="N62"/>
      <c r="O62"/>
    </row>
  </sheetData>
  <phoneticPr fontId="5" type="noConversion"/>
  <pageMargins left="0.70866141732283472" right="0.15748031496062992" top="0.98425196850393704" bottom="0.55118110236220474" header="0.51181102362204722" footer="0.51181102362204722"/>
  <pageSetup paperSize="9" scale="90" orientation="portrait" r:id="rId1"/>
  <headerFooter alignWithMargins="0">
    <oddHeader>&amp;R&amp;"Arial,Fet"BUSSAR</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8"/>
  <sheetViews>
    <sheetView showGridLines="0" workbookViewId="0"/>
  </sheetViews>
  <sheetFormatPr defaultRowHeight="13.2" x14ac:dyDescent="0.25"/>
  <cols>
    <col min="2" max="2" width="15" bestFit="1" customWidth="1"/>
    <col min="3" max="3" width="16.44140625" bestFit="1" customWidth="1"/>
    <col min="4" max="4" width="23.5546875" bestFit="1" customWidth="1"/>
    <col min="5" max="5" width="12.6640625" customWidth="1"/>
  </cols>
  <sheetData>
    <row r="1" spans="1:18" x14ac:dyDescent="0.25">
      <c r="A1" s="3" t="s">
        <v>190</v>
      </c>
    </row>
    <row r="2" spans="1:18" s="31" customFormat="1" ht="12.75" customHeight="1" x14ac:dyDescent="0.2">
      <c r="A2" s="110" t="s">
        <v>191</v>
      </c>
      <c r="B2" s="15"/>
      <c r="C2" s="15"/>
      <c r="D2" s="15"/>
      <c r="O2" s="26"/>
      <c r="P2" s="26"/>
      <c r="Q2" s="26"/>
      <c r="R2" s="26"/>
    </row>
    <row r="3" spans="1:18" x14ac:dyDescent="0.25">
      <c r="A3" s="225" t="s">
        <v>269</v>
      </c>
      <c r="B3" s="226"/>
      <c r="C3" s="226"/>
      <c r="D3" s="226"/>
      <c r="E3" s="227"/>
    </row>
    <row r="4" spans="1:18" x14ac:dyDescent="0.25">
      <c r="A4" s="79" t="s">
        <v>0</v>
      </c>
      <c r="B4" s="138" t="s">
        <v>149</v>
      </c>
      <c r="C4" s="138" t="s">
        <v>129</v>
      </c>
      <c r="D4" s="138" t="s">
        <v>150</v>
      </c>
    </row>
    <row r="5" spans="1:18" x14ac:dyDescent="0.25">
      <c r="A5" s="172">
        <v>2000</v>
      </c>
      <c r="B5" s="173">
        <v>52181331</v>
      </c>
      <c r="C5" s="173">
        <v>180915</v>
      </c>
      <c r="D5" s="174">
        <v>288</v>
      </c>
    </row>
    <row r="6" spans="1:18" x14ac:dyDescent="0.25">
      <c r="A6" s="172">
        <v>2001</v>
      </c>
      <c r="B6" s="173">
        <v>55070560</v>
      </c>
      <c r="C6" s="173">
        <v>199451</v>
      </c>
      <c r="D6" s="174">
        <v>276</v>
      </c>
    </row>
    <row r="7" spans="1:18" x14ac:dyDescent="0.25">
      <c r="A7" s="172">
        <v>2002</v>
      </c>
      <c r="B7" s="173">
        <v>59563147</v>
      </c>
      <c r="C7" s="173">
        <v>220079</v>
      </c>
      <c r="D7" s="174">
        <v>271</v>
      </c>
    </row>
    <row r="8" spans="1:18" x14ac:dyDescent="0.25">
      <c r="A8" s="172">
        <v>2003</v>
      </c>
      <c r="B8" s="173">
        <v>66034252</v>
      </c>
      <c r="C8" s="173">
        <v>238981</v>
      </c>
      <c r="D8" s="174">
        <v>276</v>
      </c>
    </row>
    <row r="9" spans="1:18" x14ac:dyDescent="0.25">
      <c r="A9" s="172">
        <v>2004</v>
      </c>
      <c r="B9" s="173">
        <v>67970981</v>
      </c>
      <c r="C9" s="173">
        <v>261214</v>
      </c>
      <c r="D9" s="174">
        <v>260</v>
      </c>
    </row>
    <row r="10" spans="1:18" x14ac:dyDescent="0.25">
      <c r="A10" s="172">
        <v>2005</v>
      </c>
      <c r="B10" s="173">
        <v>70113209</v>
      </c>
      <c r="C10" s="173">
        <v>277039</v>
      </c>
      <c r="D10" s="174">
        <v>253</v>
      </c>
    </row>
    <row r="11" spans="1:18" x14ac:dyDescent="0.25">
      <c r="A11" s="172">
        <v>2006</v>
      </c>
      <c r="B11" s="173">
        <v>77125282</v>
      </c>
      <c r="C11" s="173">
        <v>297983</v>
      </c>
      <c r="D11" s="174">
        <v>259</v>
      </c>
    </row>
    <row r="12" spans="1:18" x14ac:dyDescent="0.25">
      <c r="A12" s="172">
        <v>2007</v>
      </c>
      <c r="B12" s="173">
        <v>84622120</v>
      </c>
      <c r="C12" s="173">
        <v>320392</v>
      </c>
      <c r="D12" s="174">
        <v>264</v>
      </c>
    </row>
    <row r="13" spans="1:18" x14ac:dyDescent="0.25">
      <c r="A13" s="172">
        <v>2008</v>
      </c>
      <c r="B13" s="173">
        <v>84732018</v>
      </c>
      <c r="C13" s="173">
        <v>329084</v>
      </c>
      <c r="D13" s="174">
        <v>257</v>
      </c>
    </row>
    <row r="14" spans="1:18" x14ac:dyDescent="0.25">
      <c r="A14" s="172">
        <v>2009</v>
      </c>
      <c r="B14" s="173">
        <v>81950965</v>
      </c>
      <c r="C14" s="173">
        <v>332561</v>
      </c>
      <c r="D14" s="174">
        <v>246</v>
      </c>
    </row>
    <row r="15" spans="1:18" x14ac:dyDescent="0.25">
      <c r="A15" s="172">
        <v>2010</v>
      </c>
      <c r="B15" s="173">
        <v>76081709</v>
      </c>
      <c r="C15" s="173">
        <v>336197</v>
      </c>
      <c r="D15" s="174">
        <v>226</v>
      </c>
    </row>
    <row r="16" spans="1:18" x14ac:dyDescent="0.25">
      <c r="A16" s="172">
        <v>2011</v>
      </c>
      <c r="B16" s="173">
        <v>73838792</v>
      </c>
      <c r="C16" s="173">
        <v>336439</v>
      </c>
      <c r="D16" s="174">
        <v>219</v>
      </c>
    </row>
    <row r="17" spans="1:4" x14ac:dyDescent="0.25">
      <c r="A17" s="172">
        <v>2012</v>
      </c>
      <c r="B17" s="173">
        <v>62082106</v>
      </c>
      <c r="C17" s="173">
        <v>338339</v>
      </c>
      <c r="D17" s="174">
        <v>183</v>
      </c>
    </row>
    <row r="18" spans="1:4" x14ac:dyDescent="0.25">
      <c r="A18" s="172">
        <v>2013</v>
      </c>
      <c r="B18" s="173">
        <v>68600870</v>
      </c>
      <c r="C18" s="173">
        <v>346314</v>
      </c>
      <c r="D18" s="174">
        <v>198</v>
      </c>
    </row>
    <row r="19" spans="1:4" x14ac:dyDescent="0.25">
      <c r="A19" s="172">
        <v>2014</v>
      </c>
      <c r="B19" s="173">
        <v>65803999</v>
      </c>
      <c r="C19" s="173">
        <v>344988</v>
      </c>
      <c r="D19" s="174">
        <v>191</v>
      </c>
    </row>
    <row r="20" spans="1:4" x14ac:dyDescent="0.25">
      <c r="A20" s="172">
        <v>2015</v>
      </c>
      <c r="B20" s="173">
        <v>69320703</v>
      </c>
      <c r="C20" s="173">
        <v>347906</v>
      </c>
      <c r="D20" s="174">
        <v>199</v>
      </c>
    </row>
    <row r="21" spans="1:4" x14ac:dyDescent="0.25">
      <c r="A21" s="172">
        <v>2016</v>
      </c>
      <c r="B21" s="173">
        <v>71066755</v>
      </c>
      <c r="C21" s="173">
        <v>358019</v>
      </c>
      <c r="D21" s="174">
        <v>198</v>
      </c>
    </row>
    <row r="22" spans="1:4" x14ac:dyDescent="0.25">
      <c r="A22" s="172">
        <v>2017</v>
      </c>
      <c r="B22" s="173">
        <v>66774567</v>
      </c>
      <c r="C22" s="173">
        <v>357231</v>
      </c>
      <c r="D22" s="174">
        <v>187</v>
      </c>
    </row>
    <row r="23" spans="1:4" x14ac:dyDescent="0.25">
      <c r="A23" s="172">
        <v>2018</v>
      </c>
      <c r="B23" s="173">
        <v>64616300</v>
      </c>
      <c r="C23" s="173">
        <v>358024</v>
      </c>
      <c r="D23" s="174">
        <v>180</v>
      </c>
    </row>
    <row r="24" spans="1:4" x14ac:dyDescent="0.25">
      <c r="A24" s="172">
        <v>2019</v>
      </c>
      <c r="B24" s="173">
        <v>65574115</v>
      </c>
      <c r="C24" s="173">
        <v>359380</v>
      </c>
      <c r="D24" s="174">
        <v>182</v>
      </c>
    </row>
    <row r="25" spans="1:4" x14ac:dyDescent="0.25">
      <c r="A25" s="172">
        <v>2020</v>
      </c>
      <c r="B25" s="173">
        <v>70015397</v>
      </c>
      <c r="C25" s="173">
        <v>360422</v>
      </c>
      <c r="D25" s="174">
        <v>194</v>
      </c>
    </row>
    <row r="26" spans="1:4" x14ac:dyDescent="0.25">
      <c r="A26" s="175">
        <v>2021</v>
      </c>
      <c r="B26" s="176">
        <v>65316217</v>
      </c>
      <c r="C26" s="176">
        <v>368485</v>
      </c>
      <c r="D26" s="177">
        <v>177</v>
      </c>
    </row>
    <row r="27" spans="1:4" x14ac:dyDescent="0.25">
      <c r="A27" s="31" t="s">
        <v>228</v>
      </c>
    </row>
    <row r="28" spans="1:4" x14ac:dyDescent="0.25">
      <c r="A28" s="13" t="s">
        <v>229</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27">
    <pageSetUpPr fitToPage="1"/>
  </sheetPr>
  <dimension ref="A1:AO74"/>
  <sheetViews>
    <sheetView showGridLines="0" zoomScaleNormal="100" workbookViewId="0"/>
  </sheetViews>
  <sheetFormatPr defaultColWidth="9.109375" defaultRowHeight="12.75" customHeight="1" x14ac:dyDescent="0.25"/>
  <cols>
    <col min="1" max="1" width="13" style="31" customWidth="1"/>
    <col min="2" max="2" width="9.6640625" style="26" customWidth="1"/>
    <col min="3" max="3" width="9.5546875" style="26" customWidth="1"/>
    <col min="4" max="4" width="2.5546875" style="26" customWidth="1"/>
    <col min="5" max="5" width="10.33203125" style="26" customWidth="1"/>
    <col min="6" max="6" width="9.109375" style="26"/>
    <col min="7" max="7" width="2.6640625" style="26" customWidth="1"/>
    <col min="8" max="8" width="7.6640625" style="26" customWidth="1"/>
    <col min="9" max="9" width="9.5546875" style="26" customWidth="1"/>
    <col min="10" max="10" width="10.6640625" style="26" customWidth="1"/>
    <col min="11" max="11" width="9.109375" style="26" customWidth="1"/>
    <col min="12" max="12" width="6.33203125" style="26" customWidth="1"/>
    <col min="13" max="13" width="8.109375" style="26" customWidth="1"/>
    <col min="14" max="14" width="8.88671875" style="26" customWidth="1"/>
    <col min="15" max="15" width="9.44140625" style="26" customWidth="1"/>
    <col min="16" max="16" width="10.109375" style="26" bestFit="1" customWidth="1"/>
    <col min="17" max="17" width="7.109375" style="26" bestFit="1" customWidth="1"/>
    <col min="18" max="18" width="6.44140625" style="118" bestFit="1" customWidth="1"/>
    <col min="19" max="19" width="1.5546875" style="118" customWidth="1"/>
    <col min="20" max="20" width="12.6640625" style="118" customWidth="1"/>
    <col min="21" max="21" width="6.44140625" style="118" bestFit="1" customWidth="1"/>
    <col min="22" max="22" width="9" style="118" bestFit="1" customWidth="1"/>
    <col min="23" max="23" width="9.33203125" bestFit="1" customWidth="1"/>
    <col min="24" max="24" width="10.5546875" bestFit="1" customWidth="1"/>
    <col min="25" max="25" width="9.33203125" bestFit="1" customWidth="1"/>
    <col min="26" max="26" width="9.5546875" bestFit="1" customWidth="1"/>
    <col min="27" max="27" width="9.33203125" bestFit="1" customWidth="1"/>
    <col min="28" max="28" width="10.5546875" bestFit="1" customWidth="1"/>
    <col min="29" max="29" width="9.33203125" bestFit="1" customWidth="1"/>
    <col min="30" max="30" width="10.5546875" bestFit="1" customWidth="1"/>
    <col min="31" max="41" width="8.6640625" customWidth="1"/>
    <col min="42" max="16384" width="9.109375" style="31"/>
  </cols>
  <sheetData>
    <row r="1" spans="1:41" ht="12.75" customHeight="1" x14ac:dyDescent="0.25">
      <c r="A1" s="49" t="s">
        <v>192</v>
      </c>
      <c r="P1" s="25"/>
    </row>
    <row r="2" spans="1:41" ht="12.75" customHeight="1" x14ac:dyDescent="0.25">
      <c r="A2" s="110" t="s">
        <v>193</v>
      </c>
      <c r="B2" s="30"/>
      <c r="C2" s="30"/>
      <c r="D2" s="30"/>
      <c r="E2" s="19"/>
      <c r="F2" s="19"/>
      <c r="G2" s="19"/>
      <c r="H2" s="19"/>
      <c r="I2" s="19"/>
      <c r="J2" s="19"/>
      <c r="K2" s="19"/>
      <c r="L2" s="19"/>
      <c r="M2" s="19"/>
      <c r="N2" s="145"/>
      <c r="O2" s="146"/>
    </row>
    <row r="3" spans="1:41" ht="12.75" customHeight="1" x14ac:dyDescent="0.25">
      <c r="A3" s="225" t="s">
        <v>269</v>
      </c>
      <c r="B3" s="226"/>
      <c r="C3" s="226"/>
      <c r="D3" s="226"/>
      <c r="E3" s="227"/>
      <c r="F3" s="228"/>
      <c r="G3" s="228"/>
      <c r="H3" s="228"/>
      <c r="I3" s="228"/>
      <c r="J3" s="228"/>
      <c r="K3" s="19"/>
      <c r="L3" s="19"/>
      <c r="M3" s="19"/>
    </row>
    <row r="4" spans="1:41" ht="12.75" customHeight="1" x14ac:dyDescent="0.25">
      <c r="B4" s="144"/>
      <c r="C4" s="144"/>
      <c r="D4" s="144"/>
      <c r="E4" s="144"/>
      <c r="F4" s="144"/>
      <c r="G4" s="144"/>
      <c r="H4" s="144"/>
      <c r="I4" s="144"/>
      <c r="J4" s="144"/>
      <c r="K4" s="31"/>
      <c r="L4" s="31"/>
      <c r="M4" s="31"/>
      <c r="N4" s="31"/>
      <c r="O4" s="31"/>
      <c r="P4" s="31"/>
    </row>
    <row r="5" spans="1:41" s="13" customFormat="1" ht="12.75" customHeight="1" x14ac:dyDescent="0.25">
      <c r="A5" s="19" t="s">
        <v>19</v>
      </c>
      <c r="B5" s="244" t="s">
        <v>68</v>
      </c>
      <c r="C5" s="244"/>
      <c r="D5" s="4"/>
      <c r="E5" s="245" t="s">
        <v>129</v>
      </c>
      <c r="F5" s="244"/>
      <c r="G5" s="1"/>
      <c r="H5" s="244" t="s">
        <v>14</v>
      </c>
      <c r="I5" s="244"/>
      <c r="J5" s="244"/>
      <c r="K5" s="31"/>
      <c r="L5" s="31"/>
      <c r="M5" s="31"/>
      <c r="N5" s="31"/>
      <c r="O5" s="31"/>
      <c r="P5" s="31"/>
      <c r="Q5" s="153"/>
      <c r="R5" s="118"/>
      <c r="S5" s="118"/>
      <c r="T5" s="118"/>
      <c r="U5" s="118"/>
      <c r="V5" s="118"/>
      <c r="W5"/>
      <c r="X5"/>
      <c r="Y5"/>
      <c r="Z5"/>
      <c r="AA5"/>
      <c r="AB5"/>
      <c r="AC5"/>
      <c r="AD5"/>
      <c r="AE5"/>
      <c r="AF5"/>
      <c r="AG5"/>
      <c r="AH5"/>
      <c r="AI5"/>
      <c r="AJ5"/>
      <c r="AK5"/>
      <c r="AL5"/>
      <c r="AM5"/>
      <c r="AN5"/>
      <c r="AO5"/>
    </row>
    <row r="6" spans="1:41" ht="12.75" customHeight="1" x14ac:dyDescent="0.25">
      <c r="A6" s="19" t="s">
        <v>79</v>
      </c>
      <c r="B6" s="6" t="s">
        <v>109</v>
      </c>
      <c r="C6" s="6" t="s">
        <v>110</v>
      </c>
      <c r="D6" s="6"/>
      <c r="E6" s="6" t="s">
        <v>109</v>
      </c>
      <c r="F6" s="6" t="s">
        <v>110</v>
      </c>
      <c r="G6" s="6"/>
      <c r="H6" s="6" t="s">
        <v>109</v>
      </c>
      <c r="I6" s="6" t="s">
        <v>110</v>
      </c>
      <c r="J6" s="1"/>
      <c r="K6" s="31"/>
      <c r="L6" s="31"/>
      <c r="M6" s="31"/>
      <c r="N6" s="31"/>
      <c r="O6" s="31"/>
      <c r="P6" s="31"/>
    </row>
    <row r="7" spans="1:41" customFormat="1" ht="12.75" customHeight="1" x14ac:dyDescent="0.25">
      <c r="A7" s="117" t="s">
        <v>2</v>
      </c>
      <c r="B7" s="16" t="s">
        <v>82</v>
      </c>
      <c r="C7" s="16" t="s">
        <v>82</v>
      </c>
      <c r="D7" s="16"/>
      <c r="E7" s="16" t="s">
        <v>82</v>
      </c>
      <c r="F7" s="16" t="s">
        <v>82</v>
      </c>
      <c r="G7" s="16"/>
      <c r="H7" s="16" t="s">
        <v>82</v>
      </c>
      <c r="I7" s="16" t="s">
        <v>82</v>
      </c>
      <c r="J7" s="58" t="s">
        <v>1</v>
      </c>
      <c r="K7" s="31"/>
      <c r="L7" s="31"/>
      <c r="M7" s="31"/>
      <c r="N7" s="31"/>
      <c r="O7" s="31"/>
      <c r="P7" s="31"/>
      <c r="Q7" s="26"/>
      <c r="R7" s="118"/>
      <c r="S7" s="118"/>
      <c r="T7" s="118"/>
      <c r="U7" s="118"/>
      <c r="V7" s="118"/>
    </row>
    <row r="8" spans="1:41" customFormat="1" ht="12.75" customHeight="1" x14ac:dyDescent="0.25">
      <c r="A8" s="172">
        <v>-2003</v>
      </c>
      <c r="B8" s="173">
        <v>14864657</v>
      </c>
      <c r="C8" s="173">
        <v>3134586</v>
      </c>
      <c r="D8" s="174"/>
      <c r="E8" s="173">
        <v>143459</v>
      </c>
      <c r="F8" s="173">
        <v>32516</v>
      </c>
      <c r="G8" s="174"/>
      <c r="H8" s="174">
        <v>104</v>
      </c>
      <c r="I8" s="174">
        <v>96</v>
      </c>
      <c r="J8" s="174">
        <v>102</v>
      </c>
      <c r="K8" s="23"/>
      <c r="L8" s="23"/>
      <c r="M8" s="23"/>
      <c r="N8" s="23"/>
      <c r="O8" s="23"/>
      <c r="P8" s="23"/>
      <c r="Q8" s="26"/>
      <c r="R8" s="118"/>
      <c r="S8" s="118"/>
      <c r="T8" s="118"/>
      <c r="U8" s="118"/>
      <c r="V8" s="118"/>
    </row>
    <row r="9" spans="1:41" customFormat="1" ht="12.75" customHeight="1" x14ac:dyDescent="0.25">
      <c r="A9" s="172">
        <v>2004</v>
      </c>
      <c r="B9" s="173">
        <v>1320632</v>
      </c>
      <c r="C9" s="173">
        <v>253555</v>
      </c>
      <c r="D9" s="174"/>
      <c r="E9" s="173">
        <v>9500</v>
      </c>
      <c r="F9" s="173">
        <v>1924</v>
      </c>
      <c r="G9" s="174"/>
      <c r="H9" s="174">
        <v>139</v>
      </c>
      <c r="I9" s="174">
        <v>132</v>
      </c>
      <c r="J9" s="174">
        <v>138</v>
      </c>
      <c r="K9" s="23"/>
      <c r="L9" s="23"/>
      <c r="M9" s="23"/>
      <c r="N9" s="23"/>
      <c r="O9" s="23"/>
      <c r="P9" s="23"/>
      <c r="Q9" s="26"/>
      <c r="R9" s="118"/>
      <c r="S9" s="118"/>
      <c r="T9" s="118"/>
      <c r="U9" s="118"/>
      <c r="V9" s="118"/>
    </row>
    <row r="10" spans="1:41" customFormat="1" ht="12.75" customHeight="1" x14ac:dyDescent="0.25">
      <c r="A10" s="172">
        <v>2005</v>
      </c>
      <c r="B10" s="173">
        <v>1285681</v>
      </c>
      <c r="C10" s="173">
        <v>248483</v>
      </c>
      <c r="D10" s="174"/>
      <c r="E10" s="173">
        <v>9146</v>
      </c>
      <c r="F10" s="173">
        <v>1874</v>
      </c>
      <c r="G10" s="174"/>
      <c r="H10" s="174">
        <v>141</v>
      </c>
      <c r="I10" s="174">
        <v>133</v>
      </c>
      <c r="J10" s="174">
        <v>139</v>
      </c>
      <c r="K10" s="23"/>
      <c r="L10" s="23"/>
      <c r="M10" s="23"/>
      <c r="N10" s="23"/>
      <c r="O10" s="23"/>
      <c r="P10" s="23"/>
      <c r="Q10" s="26"/>
      <c r="R10" s="118"/>
      <c r="S10" s="118"/>
      <c r="T10" s="118"/>
      <c r="U10" s="118"/>
      <c r="V10" s="118"/>
    </row>
    <row r="11" spans="1:41" customFormat="1" ht="12.75" customHeight="1" x14ac:dyDescent="0.25">
      <c r="A11" s="172">
        <v>2006</v>
      </c>
      <c r="B11" s="173">
        <v>1449977</v>
      </c>
      <c r="C11" s="173">
        <v>266704</v>
      </c>
      <c r="D11" s="174"/>
      <c r="E11" s="173">
        <v>9969</v>
      </c>
      <c r="F11" s="173">
        <v>2016</v>
      </c>
      <c r="G11" s="174"/>
      <c r="H11" s="174">
        <v>145</v>
      </c>
      <c r="I11" s="174">
        <v>132</v>
      </c>
      <c r="J11" s="174">
        <v>143</v>
      </c>
      <c r="K11" s="23"/>
      <c r="L11" s="23"/>
      <c r="M11" s="23"/>
      <c r="N11" s="23"/>
      <c r="O11" s="23"/>
      <c r="P11" s="23"/>
      <c r="Q11" s="26"/>
      <c r="R11" s="118"/>
      <c r="S11" s="118"/>
      <c r="T11" s="118"/>
      <c r="U11" s="118"/>
      <c r="V11" s="118"/>
    </row>
    <row r="12" spans="1:41" customFormat="1" ht="12.75" customHeight="1" x14ac:dyDescent="0.25">
      <c r="A12" s="172">
        <v>2007</v>
      </c>
      <c r="B12" s="173">
        <v>1855801</v>
      </c>
      <c r="C12" s="173">
        <v>340080</v>
      </c>
      <c r="D12" s="174"/>
      <c r="E12" s="173">
        <v>12433</v>
      </c>
      <c r="F12" s="173">
        <v>2502</v>
      </c>
      <c r="G12" s="174"/>
      <c r="H12" s="174">
        <v>149</v>
      </c>
      <c r="I12" s="174">
        <v>136</v>
      </c>
      <c r="J12" s="174">
        <v>147</v>
      </c>
      <c r="K12" s="23"/>
      <c r="L12" s="23"/>
      <c r="M12" s="23"/>
      <c r="N12" s="23"/>
      <c r="O12" s="23"/>
      <c r="P12" s="23"/>
      <c r="Q12" s="26"/>
      <c r="R12" s="118"/>
      <c r="S12" s="118"/>
      <c r="T12" s="118"/>
      <c r="U12" s="118"/>
      <c r="V12" s="118"/>
    </row>
    <row r="13" spans="1:41" customFormat="1" ht="12.75" customHeight="1" x14ac:dyDescent="0.25">
      <c r="A13" s="172">
        <v>2008</v>
      </c>
      <c r="B13" s="173">
        <v>1805994</v>
      </c>
      <c r="C13" s="173">
        <v>338761</v>
      </c>
      <c r="D13" s="174"/>
      <c r="E13" s="173">
        <v>11287</v>
      </c>
      <c r="F13" s="173">
        <v>2349</v>
      </c>
      <c r="G13" s="174"/>
      <c r="H13" s="174">
        <v>160</v>
      </c>
      <c r="I13" s="174">
        <v>144</v>
      </c>
      <c r="J13" s="174">
        <v>157</v>
      </c>
      <c r="K13" s="23"/>
      <c r="L13" s="23"/>
      <c r="M13" s="23"/>
      <c r="N13" s="23"/>
      <c r="O13" s="23"/>
      <c r="P13" s="23"/>
      <c r="Q13" s="26"/>
      <c r="R13" s="118"/>
      <c r="S13" s="118"/>
      <c r="T13" s="118"/>
      <c r="U13" s="118"/>
      <c r="V13" s="118"/>
    </row>
    <row r="14" spans="1:41" customFormat="1" ht="12.75" customHeight="1" x14ac:dyDescent="0.25">
      <c r="A14" s="172">
        <v>2009</v>
      </c>
      <c r="B14" s="173">
        <v>1194202</v>
      </c>
      <c r="C14" s="173">
        <v>225254</v>
      </c>
      <c r="D14" s="174"/>
      <c r="E14" s="173">
        <v>7314</v>
      </c>
      <c r="F14" s="173">
        <v>1580</v>
      </c>
      <c r="G14" s="174"/>
      <c r="H14" s="174">
        <v>163</v>
      </c>
      <c r="I14" s="174">
        <v>143</v>
      </c>
      <c r="J14" s="174">
        <v>160</v>
      </c>
      <c r="K14" s="23"/>
      <c r="L14" s="23"/>
      <c r="M14" s="23"/>
      <c r="N14" s="23"/>
      <c r="O14" s="23"/>
      <c r="P14" s="23"/>
      <c r="Q14" s="26"/>
      <c r="R14" s="118"/>
      <c r="S14" s="118"/>
      <c r="T14" s="118"/>
      <c r="U14" s="118"/>
      <c r="V14" s="118"/>
    </row>
    <row r="15" spans="1:41" customFormat="1" ht="12.75" customHeight="1" x14ac:dyDescent="0.25">
      <c r="A15" s="172">
        <v>2010</v>
      </c>
      <c r="B15" s="173">
        <v>1087057</v>
      </c>
      <c r="C15" s="173">
        <v>230358</v>
      </c>
      <c r="D15" s="174"/>
      <c r="E15" s="173">
        <v>6542</v>
      </c>
      <c r="F15" s="173">
        <v>1496</v>
      </c>
      <c r="G15" s="174"/>
      <c r="H15" s="174">
        <v>166</v>
      </c>
      <c r="I15" s="174">
        <v>154</v>
      </c>
      <c r="J15" s="174">
        <v>164</v>
      </c>
      <c r="K15" s="23"/>
      <c r="L15" s="23"/>
      <c r="M15" s="23"/>
      <c r="N15" s="23"/>
      <c r="O15" s="23"/>
      <c r="P15" s="23"/>
      <c r="Q15" s="26"/>
      <c r="R15" s="118"/>
      <c r="S15" s="118"/>
      <c r="T15" s="118"/>
      <c r="U15" s="118"/>
      <c r="V15" s="118"/>
    </row>
    <row r="16" spans="1:41" customFormat="1" ht="12.75" customHeight="1" x14ac:dyDescent="0.25">
      <c r="A16" s="172">
        <v>2011</v>
      </c>
      <c r="B16" s="173">
        <v>1289097</v>
      </c>
      <c r="C16" s="173">
        <v>311577</v>
      </c>
      <c r="D16" s="174"/>
      <c r="E16" s="173">
        <v>7611</v>
      </c>
      <c r="F16" s="173">
        <v>1961</v>
      </c>
      <c r="G16" s="174"/>
      <c r="H16" s="174">
        <v>169</v>
      </c>
      <c r="I16" s="174">
        <v>159</v>
      </c>
      <c r="J16" s="174">
        <v>167</v>
      </c>
      <c r="K16" s="23"/>
      <c r="L16" s="23"/>
      <c r="M16" s="23"/>
      <c r="N16" s="23"/>
      <c r="O16" s="23"/>
      <c r="P16" s="23"/>
      <c r="Q16" s="26"/>
      <c r="R16" s="118"/>
      <c r="S16" s="118"/>
      <c r="T16" s="118"/>
      <c r="U16" s="118"/>
      <c r="V16" s="118"/>
    </row>
    <row r="17" spans="1:41" customFormat="1" ht="12.75" customHeight="1" x14ac:dyDescent="0.25">
      <c r="A17" s="172">
        <v>2012</v>
      </c>
      <c r="B17" s="173">
        <v>1228150</v>
      </c>
      <c r="C17" s="173">
        <v>270114</v>
      </c>
      <c r="D17" s="174"/>
      <c r="E17" s="173">
        <v>7399</v>
      </c>
      <c r="F17" s="173">
        <v>1779</v>
      </c>
      <c r="G17" s="174"/>
      <c r="H17" s="174">
        <v>166</v>
      </c>
      <c r="I17" s="174">
        <v>152</v>
      </c>
      <c r="J17" s="174">
        <v>163</v>
      </c>
      <c r="K17" s="23"/>
      <c r="L17" s="23"/>
      <c r="M17" s="23"/>
      <c r="N17" s="23"/>
      <c r="O17" s="23"/>
      <c r="P17" s="23"/>
      <c r="Q17" s="26"/>
      <c r="R17" s="118"/>
      <c r="S17" s="118"/>
      <c r="T17" s="118"/>
      <c r="U17" s="118"/>
      <c r="V17" s="118"/>
    </row>
    <row r="18" spans="1:41" customFormat="1" ht="12.75" customHeight="1" x14ac:dyDescent="0.25">
      <c r="A18" s="172">
        <v>2013</v>
      </c>
      <c r="B18" s="173">
        <v>1379821</v>
      </c>
      <c r="C18" s="173">
        <v>314352</v>
      </c>
      <c r="D18" s="174"/>
      <c r="E18" s="173">
        <v>7438</v>
      </c>
      <c r="F18" s="173">
        <v>1860</v>
      </c>
      <c r="G18" s="174"/>
      <c r="H18" s="174">
        <v>186</v>
      </c>
      <c r="I18" s="174">
        <v>169</v>
      </c>
      <c r="J18" s="174">
        <v>182</v>
      </c>
      <c r="K18" s="23"/>
      <c r="L18" s="23"/>
      <c r="M18" s="23"/>
      <c r="N18" s="23"/>
      <c r="O18" s="23"/>
      <c r="P18" s="23"/>
      <c r="Q18" s="26"/>
      <c r="R18" s="118"/>
      <c r="S18" s="118"/>
      <c r="T18" s="118"/>
      <c r="U18" s="118"/>
      <c r="V18" s="118"/>
    </row>
    <row r="19" spans="1:41" customFormat="1" ht="12.75" customHeight="1" x14ac:dyDescent="0.25">
      <c r="A19" s="172">
        <v>2014</v>
      </c>
      <c r="B19" s="173">
        <v>1503044</v>
      </c>
      <c r="C19" s="173">
        <v>335397</v>
      </c>
      <c r="D19" s="174"/>
      <c r="E19" s="173">
        <v>7814</v>
      </c>
      <c r="F19" s="173">
        <v>1764</v>
      </c>
      <c r="G19" s="174"/>
      <c r="H19" s="174">
        <v>192</v>
      </c>
      <c r="I19" s="174">
        <v>190</v>
      </c>
      <c r="J19" s="174">
        <v>192</v>
      </c>
      <c r="K19" s="23"/>
      <c r="L19" s="23"/>
      <c r="M19" s="23"/>
      <c r="N19" s="23"/>
      <c r="O19" s="23"/>
      <c r="P19" s="23"/>
      <c r="Q19" s="26"/>
      <c r="R19" s="118"/>
      <c r="S19" s="118"/>
      <c r="T19" s="118"/>
      <c r="U19" s="118"/>
      <c r="V19" s="118"/>
    </row>
    <row r="20" spans="1:41" customFormat="1" ht="12.75" customHeight="1" x14ac:dyDescent="0.25">
      <c r="A20" s="172">
        <v>2015</v>
      </c>
      <c r="B20" s="173">
        <v>2112781</v>
      </c>
      <c r="C20" s="173">
        <v>517657</v>
      </c>
      <c r="D20" s="174"/>
      <c r="E20" s="173">
        <v>9801</v>
      </c>
      <c r="F20" s="173">
        <v>2402</v>
      </c>
      <c r="G20" s="174"/>
      <c r="H20" s="174">
        <v>216</v>
      </c>
      <c r="I20" s="174">
        <v>216</v>
      </c>
      <c r="J20" s="174">
        <v>216</v>
      </c>
      <c r="K20" s="23"/>
      <c r="L20" s="23"/>
      <c r="M20" s="23"/>
      <c r="N20" s="23"/>
      <c r="O20" s="23"/>
      <c r="P20" s="23"/>
      <c r="Q20" s="26"/>
      <c r="R20" s="118"/>
      <c r="S20" s="118"/>
      <c r="T20" s="118"/>
      <c r="U20" s="118"/>
      <c r="V20" s="118"/>
    </row>
    <row r="21" spans="1:41" customFormat="1" ht="12.75" customHeight="1" x14ac:dyDescent="0.25">
      <c r="A21" s="172">
        <v>2016</v>
      </c>
      <c r="B21" s="173">
        <v>2940066</v>
      </c>
      <c r="C21" s="173">
        <v>732580</v>
      </c>
      <c r="D21" s="174"/>
      <c r="E21" s="173">
        <v>10173</v>
      </c>
      <c r="F21" s="173">
        <v>2654</v>
      </c>
      <c r="G21" s="174"/>
      <c r="H21" s="174">
        <v>289</v>
      </c>
      <c r="I21" s="174">
        <v>276</v>
      </c>
      <c r="J21" s="174">
        <v>286</v>
      </c>
      <c r="K21" s="23"/>
      <c r="L21" s="23"/>
      <c r="M21" s="23"/>
      <c r="N21" s="23"/>
      <c r="O21" s="23"/>
      <c r="P21" s="23"/>
      <c r="Q21" s="26"/>
      <c r="R21" s="118"/>
      <c r="S21" s="118"/>
      <c r="T21" s="118"/>
      <c r="U21" s="118"/>
      <c r="V21" s="118"/>
    </row>
    <row r="22" spans="1:41" customFormat="1" ht="12.75" customHeight="1" x14ac:dyDescent="0.25">
      <c r="A22" s="172">
        <v>2017</v>
      </c>
      <c r="B22" s="173">
        <v>4141824</v>
      </c>
      <c r="C22" s="173">
        <v>896905</v>
      </c>
      <c r="D22" s="174"/>
      <c r="E22" s="173">
        <v>8463</v>
      </c>
      <c r="F22" s="173">
        <v>1932</v>
      </c>
      <c r="G22" s="174"/>
      <c r="H22" s="174">
        <v>489</v>
      </c>
      <c r="I22" s="174">
        <v>464</v>
      </c>
      <c r="J22" s="174">
        <v>485</v>
      </c>
      <c r="K22" s="23"/>
      <c r="L22" s="23"/>
      <c r="M22" s="23"/>
      <c r="N22" s="23"/>
      <c r="O22" s="23"/>
      <c r="P22" s="23"/>
      <c r="Q22" s="26"/>
      <c r="R22" s="118"/>
      <c r="S22" s="118"/>
      <c r="T22" s="118"/>
      <c r="U22" s="118"/>
      <c r="V22" s="118"/>
    </row>
    <row r="23" spans="1:41" customFormat="1" ht="12.75" customHeight="1" x14ac:dyDescent="0.25">
      <c r="A23" s="172">
        <v>2018</v>
      </c>
      <c r="B23" s="173">
        <v>4439491</v>
      </c>
      <c r="C23" s="173">
        <v>1160538</v>
      </c>
      <c r="D23" s="174"/>
      <c r="E23" s="173">
        <v>8970</v>
      </c>
      <c r="F23" s="173">
        <v>2466</v>
      </c>
      <c r="G23" s="174"/>
      <c r="H23" s="174">
        <v>495</v>
      </c>
      <c r="I23" s="174">
        <v>471</v>
      </c>
      <c r="J23" s="174">
        <v>490</v>
      </c>
      <c r="K23" s="23"/>
      <c r="L23" s="23"/>
      <c r="M23" s="23"/>
      <c r="N23" s="23"/>
      <c r="O23" s="23"/>
      <c r="P23" s="23"/>
      <c r="Q23" s="26"/>
      <c r="R23" s="118"/>
      <c r="S23" s="118"/>
      <c r="T23" s="118"/>
      <c r="U23" s="118"/>
      <c r="V23" s="118"/>
    </row>
    <row r="24" spans="1:41" customFormat="1" ht="12.75" customHeight="1" x14ac:dyDescent="0.25">
      <c r="A24" s="172">
        <v>2019</v>
      </c>
      <c r="B24" s="173">
        <v>4572282</v>
      </c>
      <c r="C24" s="173">
        <v>1123132</v>
      </c>
      <c r="D24" s="174"/>
      <c r="E24" s="173">
        <v>9279</v>
      </c>
      <c r="F24" s="173">
        <v>2293</v>
      </c>
      <c r="G24" s="174"/>
      <c r="H24" s="174">
        <v>493</v>
      </c>
      <c r="I24" s="174">
        <v>490</v>
      </c>
      <c r="J24" s="174">
        <v>492</v>
      </c>
      <c r="K24" s="23"/>
      <c r="L24" s="23"/>
      <c r="M24" s="23"/>
      <c r="N24" s="23"/>
      <c r="O24" s="23"/>
      <c r="P24" s="23"/>
      <c r="Q24" s="26"/>
      <c r="R24" s="118"/>
      <c r="S24" s="118"/>
      <c r="T24" s="118"/>
      <c r="U24" s="118"/>
      <c r="V24" s="118"/>
    </row>
    <row r="25" spans="1:41" customFormat="1" ht="12.75" customHeight="1" x14ac:dyDescent="0.25">
      <c r="A25" s="172">
        <v>2020</v>
      </c>
      <c r="B25" s="173">
        <v>3232385</v>
      </c>
      <c r="C25" s="173">
        <v>1019700</v>
      </c>
      <c r="D25" s="174"/>
      <c r="E25" s="173">
        <v>6984</v>
      </c>
      <c r="F25" s="173">
        <v>2260</v>
      </c>
      <c r="G25" s="174"/>
      <c r="H25" s="174">
        <v>463</v>
      </c>
      <c r="I25" s="174">
        <v>451</v>
      </c>
      <c r="J25" s="174">
        <v>460</v>
      </c>
      <c r="K25" s="23"/>
      <c r="L25" s="23"/>
      <c r="M25" s="23"/>
      <c r="N25" s="23"/>
      <c r="O25" s="23"/>
      <c r="P25" s="23"/>
      <c r="Q25" s="26"/>
      <c r="R25" s="118"/>
      <c r="S25" s="118"/>
      <c r="T25" s="118"/>
      <c r="U25" s="118"/>
      <c r="V25" s="118"/>
    </row>
    <row r="26" spans="1:41" customFormat="1" ht="12.75" customHeight="1" x14ac:dyDescent="0.25">
      <c r="A26" s="172" t="s">
        <v>169</v>
      </c>
      <c r="B26" s="173">
        <v>1393803</v>
      </c>
      <c r="C26" s="173">
        <v>499741</v>
      </c>
      <c r="D26" s="174"/>
      <c r="E26" s="173">
        <v>5364</v>
      </c>
      <c r="F26" s="173">
        <v>1911</v>
      </c>
      <c r="G26" s="174"/>
      <c r="H26" s="174">
        <v>260</v>
      </c>
      <c r="I26" s="174">
        <v>262</v>
      </c>
      <c r="J26" s="174">
        <v>260</v>
      </c>
      <c r="K26" s="23"/>
      <c r="L26" s="23"/>
      <c r="M26" s="23"/>
      <c r="N26" s="23"/>
      <c r="O26" s="23"/>
      <c r="P26" s="23"/>
      <c r="Q26" s="18"/>
      <c r="R26" s="118"/>
      <c r="S26" s="118"/>
      <c r="T26" s="118"/>
      <c r="U26" s="118"/>
      <c r="V26" s="118"/>
    </row>
    <row r="27" spans="1:41" customFormat="1" ht="12.75" customHeight="1" x14ac:dyDescent="0.25">
      <c r="A27" s="178" t="s">
        <v>1</v>
      </c>
      <c r="B27" s="179">
        <v>53096745</v>
      </c>
      <c r="C27" s="179">
        <v>12219472</v>
      </c>
      <c r="D27" s="180"/>
      <c r="E27" s="179">
        <v>298946</v>
      </c>
      <c r="F27" s="179">
        <v>69539</v>
      </c>
      <c r="G27" s="180"/>
      <c r="H27" s="180">
        <v>178</v>
      </c>
      <c r="I27" s="180">
        <v>176</v>
      </c>
      <c r="J27" s="180">
        <v>177</v>
      </c>
      <c r="K27" s="23"/>
      <c r="L27" s="23"/>
      <c r="M27" s="23"/>
      <c r="N27" s="23"/>
      <c r="O27" s="23"/>
      <c r="P27" s="23"/>
      <c r="Q27" s="18"/>
      <c r="R27" s="118"/>
      <c r="S27" s="118"/>
      <c r="T27" s="118"/>
      <c r="U27" s="118"/>
      <c r="V27" s="118"/>
    </row>
    <row r="28" spans="1:41" ht="12.75" customHeight="1" x14ac:dyDescent="0.25">
      <c r="A28" s="31" t="s">
        <v>228</v>
      </c>
      <c r="B28" s="19"/>
      <c r="C28" s="19"/>
      <c r="D28" s="19"/>
      <c r="E28" s="19"/>
      <c r="F28" s="19"/>
      <c r="G28" s="19"/>
      <c r="H28" s="19"/>
      <c r="I28" s="19"/>
      <c r="J28" s="19"/>
      <c r="K28" s="31"/>
      <c r="L28" s="31"/>
      <c r="M28" s="31"/>
    </row>
    <row r="29" spans="1:41" s="15" customFormat="1" ht="12.75" customHeight="1" x14ac:dyDescent="0.25">
      <c r="A29" s="13" t="s">
        <v>229</v>
      </c>
      <c r="B29" s="19"/>
      <c r="C29" s="19"/>
      <c r="D29" s="19"/>
      <c r="E29" s="19"/>
      <c r="F29" s="19"/>
      <c r="G29" s="19"/>
      <c r="H29" s="19"/>
      <c r="I29" s="19"/>
      <c r="J29" s="19"/>
      <c r="K29" s="31"/>
      <c r="L29" s="31"/>
      <c r="M29" s="31"/>
      <c r="N29" s="26"/>
      <c r="O29" s="26"/>
      <c r="P29" s="26"/>
      <c r="Q29" s="25"/>
      <c r="R29" s="118"/>
      <c r="S29" s="118"/>
      <c r="T29" s="118"/>
      <c r="U29" s="118"/>
      <c r="V29" s="118"/>
      <c r="W29"/>
      <c r="X29"/>
      <c r="Y29"/>
      <c r="Z29"/>
      <c r="AA29"/>
      <c r="AB29"/>
      <c r="AC29"/>
      <c r="AD29"/>
      <c r="AE29"/>
      <c r="AF29"/>
      <c r="AG29"/>
      <c r="AH29"/>
      <c r="AI29"/>
      <c r="AJ29"/>
      <c r="AK29"/>
      <c r="AL29"/>
      <c r="AM29"/>
      <c r="AN29"/>
      <c r="AO29"/>
    </row>
    <row r="31" spans="1:41" ht="12.75" customHeight="1" x14ac:dyDescent="0.25">
      <c r="B31" s="23"/>
      <c r="E31" s="23"/>
      <c r="H31" s="23"/>
      <c r="K31" s="23"/>
      <c r="L31"/>
      <c r="M31"/>
      <c r="N31" s="156"/>
      <c r="O31" s="156"/>
      <c r="P31"/>
      <c r="Q31"/>
      <c r="R31"/>
      <c r="S31"/>
      <c r="T31"/>
      <c r="U31"/>
      <c r="V31"/>
      <c r="AC31" s="31"/>
      <c r="AD31" s="31"/>
      <c r="AE31" s="31"/>
      <c r="AF31" s="31"/>
      <c r="AG31" s="31"/>
      <c r="AH31" s="31"/>
      <c r="AI31" s="31"/>
      <c r="AJ31" s="31"/>
      <c r="AK31" s="31"/>
      <c r="AL31" s="31"/>
      <c r="AM31" s="31"/>
      <c r="AN31" s="31"/>
      <c r="AO31" s="31"/>
    </row>
    <row r="32" spans="1:41" ht="12.75" customHeight="1" x14ac:dyDescent="0.25">
      <c r="B32" s="23"/>
      <c r="E32" s="23"/>
      <c r="H32" s="23"/>
      <c r="K32" s="23"/>
      <c r="L32"/>
      <c r="M32"/>
      <c r="N32" s="156"/>
      <c r="O32" s="156"/>
      <c r="P32"/>
      <c r="Q32"/>
      <c r="R32"/>
      <c r="S32"/>
      <c r="T32"/>
      <c r="U32"/>
      <c r="V32"/>
      <c r="AC32" s="31"/>
      <c r="AD32" s="31"/>
      <c r="AE32" s="31"/>
      <c r="AF32" s="31"/>
      <c r="AG32" s="31"/>
      <c r="AH32" s="31"/>
      <c r="AI32" s="31"/>
      <c r="AJ32" s="31"/>
      <c r="AK32" s="31"/>
      <c r="AL32" s="31"/>
      <c r="AM32" s="31"/>
      <c r="AN32" s="31"/>
      <c r="AO32" s="31"/>
    </row>
    <row r="33" spans="1:41" ht="12.75" customHeight="1" x14ac:dyDescent="0.25">
      <c r="A33" s="57"/>
      <c r="B33" s="25"/>
      <c r="C33" s="25"/>
      <c r="D33" s="25"/>
      <c r="E33" s="25"/>
      <c r="L33"/>
      <c r="M33"/>
      <c r="N33"/>
      <c r="O33"/>
      <c r="P33" s="156"/>
      <c r="Q33"/>
      <c r="R33"/>
      <c r="S33"/>
      <c r="T33" s="156"/>
      <c r="U33"/>
      <c r="V33"/>
      <c r="AC33" s="31"/>
      <c r="AD33" s="31"/>
      <c r="AE33" s="31"/>
      <c r="AF33" s="31"/>
      <c r="AG33" s="31"/>
      <c r="AH33" s="31"/>
      <c r="AI33" s="31"/>
      <c r="AJ33" s="31"/>
      <c r="AK33" s="31"/>
      <c r="AL33" s="31"/>
      <c r="AM33" s="31"/>
      <c r="AN33" s="31"/>
      <c r="AO33" s="31"/>
    </row>
    <row r="34" spans="1:41" ht="12.75" customHeight="1" x14ac:dyDescent="0.25">
      <c r="A34" s="3" t="s">
        <v>194</v>
      </c>
      <c r="B34" s="25"/>
      <c r="C34" s="25"/>
      <c r="D34" s="25"/>
      <c r="E34" s="25"/>
      <c r="L34"/>
      <c r="M34"/>
      <c r="N34"/>
      <c r="O34"/>
      <c r="P34"/>
      <c r="Q34"/>
      <c r="R34"/>
      <c r="S34"/>
      <c r="T34" s="156"/>
      <c r="U34"/>
      <c r="V34"/>
      <c r="AC34" s="31"/>
      <c r="AD34" s="31"/>
      <c r="AE34" s="31"/>
      <c r="AF34" s="31"/>
      <c r="AG34" s="31"/>
      <c r="AH34" s="31"/>
      <c r="AI34" s="31"/>
      <c r="AJ34" s="31"/>
      <c r="AK34" s="31"/>
      <c r="AL34" s="31"/>
      <c r="AM34" s="31"/>
      <c r="AN34" s="31"/>
      <c r="AO34" s="31"/>
    </row>
    <row r="35" spans="1:41" ht="12.75" customHeight="1" x14ac:dyDescent="0.25">
      <c r="A35" s="110" t="s">
        <v>195</v>
      </c>
      <c r="B35" s="25"/>
      <c r="C35" s="25"/>
      <c r="D35" s="25"/>
      <c r="E35" s="25"/>
      <c r="L35"/>
      <c r="M35"/>
      <c r="N35"/>
      <c r="O35"/>
      <c r="P35"/>
      <c r="Q35"/>
      <c r="R35"/>
      <c r="S35"/>
      <c r="T35"/>
      <c r="U35"/>
      <c r="V35"/>
      <c r="AC35" s="31"/>
      <c r="AD35" s="31"/>
      <c r="AE35" s="31"/>
      <c r="AF35" s="31"/>
      <c r="AG35" s="31"/>
      <c r="AH35" s="31"/>
      <c r="AI35" s="31"/>
      <c r="AJ35" s="31"/>
      <c r="AK35" s="31"/>
      <c r="AL35" s="31"/>
      <c r="AM35" s="31"/>
      <c r="AN35" s="31"/>
      <c r="AO35" s="31"/>
    </row>
    <row r="36" spans="1:41" ht="12.75" customHeight="1" x14ac:dyDescent="0.25">
      <c r="A36" s="225" t="s">
        <v>269</v>
      </c>
      <c r="B36" s="226"/>
      <c r="C36" s="226"/>
      <c r="D36" s="226"/>
      <c r="E36" s="227"/>
      <c r="F36" s="228"/>
      <c r="G36" s="228"/>
      <c r="H36" s="228"/>
      <c r="I36" s="228"/>
      <c r="J36" s="228"/>
      <c r="K36" s="31"/>
      <c r="L36"/>
      <c r="M36"/>
      <c r="N36"/>
      <c r="O36"/>
      <c r="P36"/>
      <c r="Q36"/>
      <c r="R36"/>
      <c r="S36"/>
      <c r="T36"/>
      <c r="U36"/>
      <c r="V36"/>
      <c r="AC36" s="31"/>
      <c r="AD36" s="31"/>
      <c r="AE36" s="31"/>
      <c r="AF36" s="31"/>
      <c r="AG36" s="31"/>
      <c r="AH36" s="31"/>
      <c r="AI36" s="31"/>
      <c r="AJ36" s="31"/>
      <c r="AK36" s="31"/>
      <c r="AL36" s="31"/>
      <c r="AM36" s="31"/>
      <c r="AN36" s="31"/>
      <c r="AO36" s="31"/>
    </row>
    <row r="37" spans="1:41" ht="12.75" customHeight="1" x14ac:dyDescent="0.25">
      <c r="A37" s="31" t="s">
        <v>78</v>
      </c>
      <c r="B37" s="245" t="s">
        <v>68</v>
      </c>
      <c r="C37" s="245"/>
      <c r="D37" s="41"/>
      <c r="E37" s="245" t="s">
        <v>129</v>
      </c>
      <c r="F37" s="245"/>
      <c r="G37" s="31"/>
      <c r="H37" s="245" t="s">
        <v>14</v>
      </c>
      <c r="I37" s="245"/>
      <c r="J37" s="245"/>
      <c r="K37" s="31"/>
      <c r="L37"/>
      <c r="M37"/>
      <c r="N37"/>
      <c r="O37"/>
      <c r="P37"/>
      <c r="Q37"/>
      <c r="R37"/>
      <c r="S37"/>
      <c r="T37"/>
      <c r="U37"/>
      <c r="V37"/>
      <c r="AC37" s="31"/>
      <c r="AD37" s="31"/>
      <c r="AE37" s="31"/>
      <c r="AF37" s="31"/>
      <c r="AG37" s="31"/>
      <c r="AH37" s="31"/>
      <c r="AI37" s="31"/>
      <c r="AJ37" s="31"/>
      <c r="AK37" s="31"/>
      <c r="AL37" s="31"/>
      <c r="AM37" s="31"/>
      <c r="AN37" s="31"/>
      <c r="AO37" s="31"/>
    </row>
    <row r="38" spans="1:41" ht="12.75" customHeight="1" x14ac:dyDescent="0.25">
      <c r="B38" s="26" t="s">
        <v>109</v>
      </c>
      <c r="C38" s="26" t="s">
        <v>110</v>
      </c>
      <c r="E38" s="26" t="s">
        <v>109</v>
      </c>
      <c r="F38" s="26" t="s">
        <v>110</v>
      </c>
      <c r="H38" s="26" t="s">
        <v>109</v>
      </c>
      <c r="I38" s="26" t="s">
        <v>110</v>
      </c>
      <c r="J38" s="31"/>
      <c r="K38" s="31"/>
      <c r="L38"/>
      <c r="M38"/>
      <c r="N38"/>
      <c r="O38"/>
      <c r="P38"/>
      <c r="Q38"/>
      <c r="R38"/>
      <c r="S38"/>
      <c r="T38"/>
      <c r="U38"/>
      <c r="V38" s="156"/>
      <c r="AC38" s="31"/>
      <c r="AD38" s="31"/>
      <c r="AE38" s="31"/>
      <c r="AF38" s="31"/>
      <c r="AG38" s="31"/>
      <c r="AH38" s="31"/>
      <c r="AI38" s="31"/>
      <c r="AJ38" s="31"/>
      <c r="AK38" s="31"/>
      <c r="AL38" s="31"/>
      <c r="AM38" s="31"/>
      <c r="AN38" s="31"/>
      <c r="AO38" s="31"/>
    </row>
    <row r="39" spans="1:41" s="26" customFormat="1" ht="12.75" customHeight="1" x14ac:dyDescent="0.25">
      <c r="A39" s="46"/>
      <c r="B39" s="20" t="s">
        <v>82</v>
      </c>
      <c r="C39" s="20" t="s">
        <v>82</v>
      </c>
      <c r="D39" s="20"/>
      <c r="E39" s="20" t="s">
        <v>82</v>
      </c>
      <c r="F39" s="20" t="s">
        <v>82</v>
      </c>
      <c r="G39" s="20"/>
      <c r="H39" s="20" t="s">
        <v>82</v>
      </c>
      <c r="I39" s="20" t="s">
        <v>82</v>
      </c>
      <c r="J39" s="80" t="s">
        <v>1</v>
      </c>
      <c r="L39"/>
      <c r="M39"/>
      <c r="N39"/>
      <c r="O39"/>
      <c r="P39"/>
      <c r="Q39"/>
      <c r="R39"/>
      <c r="S39"/>
      <c r="T39"/>
      <c r="U39"/>
      <c r="V39"/>
      <c r="W39"/>
      <c r="X39"/>
      <c r="Y39"/>
      <c r="Z39"/>
      <c r="AA39"/>
      <c r="AB39"/>
    </row>
    <row r="40" spans="1:41" s="26" customFormat="1" ht="12.75" customHeight="1" x14ac:dyDescent="0.25">
      <c r="A40" s="181">
        <v>-125</v>
      </c>
      <c r="B40" s="173">
        <v>2218477</v>
      </c>
      <c r="C40" s="173">
        <v>520078</v>
      </c>
      <c r="D40" s="174"/>
      <c r="E40" s="173">
        <v>16941</v>
      </c>
      <c r="F40" s="173">
        <v>4014</v>
      </c>
      <c r="G40" s="174"/>
      <c r="H40" s="174">
        <v>131</v>
      </c>
      <c r="I40" s="174">
        <v>130</v>
      </c>
      <c r="J40" s="174">
        <v>131</v>
      </c>
      <c r="L40"/>
      <c r="M40"/>
      <c r="N40"/>
      <c r="O40"/>
      <c r="P40"/>
      <c r="Q40"/>
      <c r="R40"/>
      <c r="S40"/>
      <c r="T40"/>
      <c r="U40"/>
      <c r="V40"/>
      <c r="W40"/>
      <c r="X40"/>
      <c r="Y40"/>
      <c r="Z40"/>
      <c r="AA40"/>
      <c r="AB40"/>
    </row>
    <row r="41" spans="1:41" ht="12.75" customHeight="1" x14ac:dyDescent="0.25">
      <c r="A41" s="181" t="s">
        <v>80</v>
      </c>
      <c r="B41" s="173">
        <v>8952193</v>
      </c>
      <c r="C41" s="173">
        <v>2393846</v>
      </c>
      <c r="D41" s="174"/>
      <c r="E41" s="173">
        <v>70057</v>
      </c>
      <c r="F41" s="173">
        <v>18372</v>
      </c>
      <c r="G41" s="174"/>
      <c r="H41" s="174">
        <v>128</v>
      </c>
      <c r="I41" s="174">
        <v>130</v>
      </c>
      <c r="J41" s="174">
        <v>128</v>
      </c>
      <c r="K41" s="31"/>
      <c r="L41"/>
      <c r="M41"/>
      <c r="N41"/>
      <c r="O41"/>
      <c r="P41"/>
      <c r="Q41"/>
      <c r="R41"/>
      <c r="S41"/>
      <c r="T41"/>
      <c r="U41"/>
      <c r="V41"/>
      <c r="AC41" s="31"/>
      <c r="AD41" s="31"/>
      <c r="AE41" s="31"/>
      <c r="AF41" s="31"/>
      <c r="AG41" s="31"/>
      <c r="AH41" s="31"/>
      <c r="AI41" s="31"/>
      <c r="AJ41" s="31"/>
      <c r="AK41" s="31"/>
      <c r="AL41" s="31"/>
      <c r="AM41" s="31"/>
      <c r="AN41" s="31"/>
      <c r="AO41" s="31"/>
    </row>
    <row r="42" spans="1:41" ht="12.75" customHeight="1" x14ac:dyDescent="0.25">
      <c r="A42" s="181" t="s">
        <v>81</v>
      </c>
      <c r="B42" s="173">
        <v>20517768</v>
      </c>
      <c r="C42" s="173">
        <v>4173375</v>
      </c>
      <c r="D42" s="174"/>
      <c r="E42" s="173">
        <v>110829</v>
      </c>
      <c r="F42" s="173">
        <v>23449</v>
      </c>
      <c r="G42" s="174"/>
      <c r="H42" s="174">
        <v>185</v>
      </c>
      <c r="I42" s="174">
        <v>178</v>
      </c>
      <c r="J42" s="174">
        <v>184</v>
      </c>
      <c r="K42" s="31"/>
      <c r="L42"/>
      <c r="M42"/>
      <c r="N42"/>
      <c r="O42"/>
      <c r="P42"/>
      <c r="Q42"/>
      <c r="R42"/>
      <c r="S42"/>
      <c r="T42"/>
      <c r="U42"/>
      <c r="V42"/>
      <c r="AC42" s="31"/>
      <c r="AD42" s="31"/>
      <c r="AE42" s="31"/>
      <c r="AF42" s="31"/>
      <c r="AG42" s="31"/>
      <c r="AH42" s="31"/>
      <c r="AI42" s="31"/>
      <c r="AJ42" s="31"/>
      <c r="AK42" s="31"/>
      <c r="AL42" s="31"/>
      <c r="AM42" s="31"/>
      <c r="AN42" s="31"/>
      <c r="AO42" s="31"/>
    </row>
    <row r="43" spans="1:41" ht="12.75" customHeight="1" x14ac:dyDescent="0.25">
      <c r="A43" s="181" t="s">
        <v>115</v>
      </c>
      <c r="B43" s="173">
        <v>20934632</v>
      </c>
      <c r="C43" s="173">
        <v>4314599</v>
      </c>
      <c r="D43" s="174"/>
      <c r="E43" s="173">
        <v>98704</v>
      </c>
      <c r="F43" s="173">
        <v>21101</v>
      </c>
      <c r="G43" s="174"/>
      <c r="H43" s="174">
        <v>212</v>
      </c>
      <c r="I43" s="174">
        <v>204</v>
      </c>
      <c r="J43" s="174">
        <v>211</v>
      </c>
      <c r="K43" s="31"/>
      <c r="L43"/>
      <c r="M43"/>
      <c r="N43"/>
      <c r="O43"/>
      <c r="P43"/>
      <c r="Q43"/>
      <c r="R43"/>
      <c r="S43"/>
      <c r="T43"/>
      <c r="U43"/>
      <c r="V43"/>
      <c r="AC43" s="31"/>
      <c r="AD43" s="31"/>
      <c r="AE43" s="31"/>
      <c r="AF43" s="31"/>
      <c r="AG43" s="31"/>
      <c r="AH43" s="31"/>
      <c r="AI43" s="31"/>
      <c r="AJ43" s="31"/>
      <c r="AK43" s="31"/>
      <c r="AL43" s="31"/>
      <c r="AM43" s="31"/>
      <c r="AN43" s="31"/>
      <c r="AO43" s="31"/>
    </row>
    <row r="44" spans="1:41" ht="12.75" customHeight="1" x14ac:dyDescent="0.25">
      <c r="A44" s="181" t="s">
        <v>6</v>
      </c>
      <c r="B44" s="173">
        <v>279711</v>
      </c>
      <c r="C44" s="173">
        <v>149100</v>
      </c>
      <c r="D44" s="174"/>
      <c r="E44" s="173">
        <v>1800</v>
      </c>
      <c r="F44" s="174">
        <v>724</v>
      </c>
      <c r="G44" s="174"/>
      <c r="H44" s="174">
        <v>155</v>
      </c>
      <c r="I44" s="174">
        <v>206</v>
      </c>
      <c r="J44" s="174">
        <v>170</v>
      </c>
      <c r="K44" s="31"/>
      <c r="L44"/>
      <c r="M44"/>
      <c r="N44"/>
      <c r="O44"/>
      <c r="P44"/>
      <c r="Q44"/>
      <c r="R44"/>
      <c r="S44"/>
      <c r="T44"/>
      <c r="U44"/>
      <c r="V44"/>
      <c r="AC44" s="31"/>
      <c r="AD44" s="31"/>
      <c r="AE44" s="31"/>
      <c r="AF44" s="31"/>
      <c r="AG44" s="31"/>
      <c r="AH44" s="31"/>
      <c r="AI44" s="31"/>
      <c r="AJ44" s="31"/>
      <c r="AK44" s="31"/>
      <c r="AL44" s="31"/>
      <c r="AM44" s="31"/>
      <c r="AN44" s="31"/>
      <c r="AO44" s="31"/>
    </row>
    <row r="45" spans="1:41" ht="12.75" customHeight="1" x14ac:dyDescent="0.25">
      <c r="A45" s="181" t="s">
        <v>163</v>
      </c>
      <c r="B45" s="173">
        <v>193964</v>
      </c>
      <c r="C45" s="173">
        <v>668475</v>
      </c>
      <c r="D45" s="174"/>
      <c r="E45" s="174">
        <v>615</v>
      </c>
      <c r="F45" s="173">
        <v>1879</v>
      </c>
      <c r="G45" s="174"/>
      <c r="H45" s="174">
        <v>315</v>
      </c>
      <c r="I45" s="174">
        <v>356</v>
      </c>
      <c r="J45" s="174">
        <v>346</v>
      </c>
      <c r="K45" s="31"/>
      <c r="L45"/>
      <c r="M45"/>
      <c r="N45"/>
      <c r="O45"/>
      <c r="P45"/>
      <c r="Q45"/>
      <c r="R45"/>
      <c r="S45"/>
      <c r="T45"/>
      <c r="U45"/>
      <c r="V45"/>
      <c r="AC45" s="31"/>
      <c r="AD45" s="31"/>
      <c r="AE45" s="31"/>
      <c r="AF45" s="31"/>
      <c r="AG45" s="31"/>
      <c r="AH45" s="31"/>
      <c r="AI45" s="31"/>
      <c r="AJ45" s="31"/>
      <c r="AK45" s="31"/>
      <c r="AL45" s="31"/>
      <c r="AM45" s="31"/>
      <c r="AN45" s="31"/>
      <c r="AO45" s="31"/>
    </row>
    <row r="46" spans="1:41" ht="12.75" customHeight="1" x14ac:dyDescent="0.25">
      <c r="A46" s="182" t="s">
        <v>1</v>
      </c>
      <c r="B46" s="157">
        <v>53096745</v>
      </c>
      <c r="C46" s="157">
        <v>12219472</v>
      </c>
      <c r="D46" s="78"/>
      <c r="E46" s="157">
        <v>298946</v>
      </c>
      <c r="F46" s="157">
        <v>69539</v>
      </c>
      <c r="G46" s="78"/>
      <c r="H46" s="78">
        <v>178</v>
      </c>
      <c r="I46" s="78">
        <v>176</v>
      </c>
      <c r="J46" s="78">
        <v>177</v>
      </c>
      <c r="K46" s="31"/>
      <c r="L46"/>
      <c r="M46"/>
      <c r="N46"/>
      <c r="O46"/>
      <c r="P46"/>
      <c r="Q46"/>
      <c r="R46"/>
      <c r="S46"/>
      <c r="T46"/>
      <c r="U46"/>
      <c r="V46"/>
      <c r="AC46" s="31"/>
      <c r="AD46" s="31"/>
      <c r="AE46" s="31"/>
      <c r="AF46" s="31"/>
      <c r="AG46" s="31"/>
      <c r="AH46" s="31"/>
      <c r="AI46" s="31"/>
      <c r="AJ46" s="31"/>
      <c r="AK46" s="31"/>
      <c r="AL46" s="31"/>
      <c r="AM46" s="31"/>
      <c r="AN46" s="31"/>
      <c r="AO46" s="31"/>
    </row>
    <row r="47" spans="1:41" ht="12.75" customHeight="1" x14ac:dyDescent="0.25">
      <c r="A47" s="31" t="s">
        <v>228</v>
      </c>
      <c r="E47" s="23"/>
      <c r="L47"/>
      <c r="M47"/>
      <c r="N47"/>
      <c r="O47"/>
      <c r="P47"/>
      <c r="Q47"/>
      <c r="R47"/>
      <c r="S47"/>
      <c r="T47"/>
      <c r="U47"/>
      <c r="V47"/>
      <c r="AC47" s="31"/>
      <c r="AD47" s="31"/>
      <c r="AE47" s="31"/>
      <c r="AF47" s="31"/>
      <c r="AG47" s="31"/>
      <c r="AH47" s="31"/>
      <c r="AI47" s="31"/>
      <c r="AJ47" s="31"/>
      <c r="AK47" s="31"/>
      <c r="AL47" s="31"/>
      <c r="AM47" s="31"/>
      <c r="AN47" s="31"/>
      <c r="AO47" s="31"/>
    </row>
    <row r="48" spans="1:41" ht="12.75" customHeight="1" x14ac:dyDescent="0.25">
      <c r="A48" s="13" t="s">
        <v>229</v>
      </c>
      <c r="E48" s="23"/>
      <c r="L48"/>
      <c r="M48"/>
      <c r="N48"/>
      <c r="O48"/>
      <c r="P48"/>
      <c r="Q48"/>
      <c r="R48"/>
      <c r="S48"/>
      <c r="T48"/>
      <c r="U48"/>
      <c r="V48"/>
      <c r="AC48" s="31"/>
      <c r="AD48" s="31"/>
      <c r="AE48" s="31"/>
      <c r="AF48" s="31"/>
      <c r="AG48" s="31"/>
      <c r="AH48" s="31"/>
      <c r="AI48" s="31"/>
      <c r="AJ48" s="31"/>
      <c r="AK48" s="31"/>
      <c r="AL48" s="31"/>
      <c r="AM48" s="31"/>
      <c r="AN48" s="31"/>
      <c r="AO48" s="31"/>
    </row>
    <row r="49" spans="1:41" ht="12.75" customHeight="1" x14ac:dyDescent="0.25">
      <c r="B49" s="23"/>
      <c r="C49" s="23"/>
      <c r="E49" s="23"/>
      <c r="F49" s="23"/>
      <c r="H49" s="23"/>
      <c r="I49" s="23"/>
      <c r="J49" s="23"/>
      <c r="L49"/>
      <c r="M49"/>
      <c r="N49"/>
      <c r="O49"/>
      <c r="P49"/>
      <c r="Q49"/>
      <c r="R49"/>
      <c r="S49"/>
      <c r="T49"/>
      <c r="U49"/>
      <c r="V49"/>
      <c r="AC49" s="31"/>
      <c r="AD49" s="31"/>
      <c r="AE49" s="31"/>
      <c r="AF49" s="31"/>
      <c r="AG49" s="31"/>
      <c r="AH49" s="31"/>
      <c r="AI49" s="31"/>
      <c r="AJ49" s="31"/>
      <c r="AK49" s="31"/>
      <c r="AL49" s="31"/>
      <c r="AM49" s="31"/>
      <c r="AN49" s="31"/>
      <c r="AO49" s="31"/>
    </row>
    <row r="50" spans="1:41" ht="12.75" customHeight="1" x14ac:dyDescent="0.25">
      <c r="L50"/>
      <c r="M50"/>
      <c r="N50"/>
      <c r="O50"/>
      <c r="P50"/>
      <c r="Q50"/>
      <c r="R50"/>
      <c r="S50"/>
      <c r="T50"/>
      <c r="U50"/>
      <c r="V50"/>
      <c r="AC50" s="31"/>
      <c r="AD50" s="31"/>
      <c r="AE50" s="31"/>
      <c r="AF50" s="31"/>
      <c r="AG50" s="31"/>
      <c r="AH50" s="31"/>
      <c r="AI50" s="31"/>
      <c r="AJ50" s="31"/>
      <c r="AK50" s="31"/>
      <c r="AL50" s="31"/>
      <c r="AM50" s="31"/>
      <c r="AN50" s="31"/>
      <c r="AO50" s="31"/>
    </row>
    <row r="51" spans="1:41" ht="12.75" customHeight="1" x14ac:dyDescent="0.25">
      <c r="A51" s="57"/>
      <c r="B51" s="15"/>
      <c r="C51" s="15"/>
      <c r="D51" s="15"/>
      <c r="E51" s="31"/>
      <c r="F51" s="31"/>
      <c r="G51" s="31"/>
      <c r="H51" s="31"/>
      <c r="I51" s="31"/>
      <c r="J51" s="31"/>
      <c r="K51" s="31"/>
      <c r="L51"/>
      <c r="M51"/>
      <c r="N51"/>
      <c r="O51"/>
      <c r="P51"/>
      <c r="Q51"/>
      <c r="R51"/>
      <c r="S51"/>
      <c r="T51"/>
      <c r="U51"/>
      <c r="V51"/>
      <c r="AC51" s="31"/>
      <c r="AD51" s="31"/>
      <c r="AE51" s="31"/>
      <c r="AF51" s="31"/>
      <c r="AG51" s="31"/>
      <c r="AH51" s="31"/>
      <c r="AI51" s="31"/>
      <c r="AJ51" s="31"/>
      <c r="AK51" s="31"/>
      <c r="AL51" s="31"/>
      <c r="AM51" s="31"/>
      <c r="AN51" s="31"/>
      <c r="AO51" s="31"/>
    </row>
    <row r="52" spans="1:41" ht="12.75" customHeight="1" x14ac:dyDescent="0.25">
      <c r="A52" s="3" t="s">
        <v>196</v>
      </c>
      <c r="B52" s="15"/>
      <c r="C52" s="15"/>
      <c r="D52" s="15"/>
      <c r="E52" s="31"/>
      <c r="F52" s="31"/>
      <c r="G52" s="31"/>
      <c r="H52" s="31"/>
      <c r="I52" s="31"/>
      <c r="J52" s="31"/>
      <c r="K52" s="31"/>
      <c r="L52"/>
      <c r="M52"/>
      <c r="N52"/>
      <c r="O52"/>
      <c r="P52"/>
      <c r="Q52"/>
      <c r="R52"/>
      <c r="S52"/>
      <c r="T52"/>
      <c r="U52"/>
      <c r="V52"/>
      <c r="AC52" s="31"/>
      <c r="AD52" s="31"/>
      <c r="AE52" s="31"/>
      <c r="AF52" s="31"/>
      <c r="AG52" s="31"/>
      <c r="AH52" s="31"/>
      <c r="AI52" s="31"/>
      <c r="AJ52" s="31"/>
      <c r="AK52" s="31"/>
      <c r="AL52" s="31"/>
      <c r="AM52" s="31"/>
      <c r="AN52" s="31"/>
      <c r="AO52" s="31"/>
    </row>
    <row r="53" spans="1:41" ht="12.75" customHeight="1" x14ac:dyDescent="0.25">
      <c r="A53" s="110" t="s">
        <v>197</v>
      </c>
      <c r="B53" s="15"/>
      <c r="C53" s="15"/>
      <c r="D53" s="15"/>
      <c r="E53" s="31"/>
      <c r="F53" s="31"/>
      <c r="G53" s="31"/>
      <c r="H53" s="31"/>
      <c r="I53" s="31"/>
      <c r="J53" s="31"/>
      <c r="K53" s="31"/>
      <c r="L53"/>
      <c r="M53"/>
      <c r="N53"/>
      <c r="O53"/>
      <c r="P53"/>
      <c r="Q53"/>
      <c r="R53"/>
      <c r="S53"/>
      <c r="T53"/>
      <c r="U53"/>
      <c r="V53"/>
      <c r="AC53" s="31"/>
      <c r="AD53" s="31"/>
      <c r="AE53" s="31"/>
      <c r="AF53" s="31"/>
      <c r="AG53" s="31"/>
      <c r="AH53" s="31"/>
      <c r="AI53" s="31"/>
      <c r="AJ53" s="31"/>
      <c r="AK53" s="31"/>
      <c r="AL53" s="31"/>
      <c r="AM53" s="31"/>
      <c r="AN53" s="31"/>
      <c r="AO53" s="31"/>
    </row>
    <row r="54" spans="1:41" ht="12.75" customHeight="1" x14ac:dyDescent="0.25">
      <c r="A54" s="225" t="s">
        <v>269</v>
      </c>
      <c r="B54" s="226"/>
      <c r="C54" s="226"/>
      <c r="D54" s="226"/>
      <c r="E54" s="227"/>
      <c r="F54" s="228"/>
      <c r="G54" s="228"/>
      <c r="H54" s="228"/>
      <c r="I54" s="228"/>
      <c r="J54" s="19"/>
      <c r="K54" s="31"/>
      <c r="L54"/>
      <c r="M54"/>
      <c r="N54"/>
      <c r="O54"/>
      <c r="P54"/>
      <c r="Q54"/>
      <c r="R54"/>
      <c r="S54"/>
      <c r="T54"/>
      <c r="U54"/>
      <c r="V54"/>
      <c r="AC54" s="31"/>
      <c r="AD54" s="31"/>
      <c r="AE54" s="31"/>
      <c r="AF54" s="31"/>
      <c r="AG54" s="31"/>
      <c r="AH54" s="31"/>
      <c r="AI54" s="31"/>
      <c r="AJ54" s="31"/>
      <c r="AK54" s="31"/>
      <c r="AL54" s="31"/>
      <c r="AM54" s="31"/>
      <c r="AN54" s="31"/>
      <c r="AO54" s="31"/>
    </row>
    <row r="55" spans="1:41" ht="12.75" customHeight="1" x14ac:dyDescent="0.25">
      <c r="A55" s="79" t="s">
        <v>15</v>
      </c>
      <c r="B55" s="79"/>
      <c r="C55" s="74" t="s">
        <v>12</v>
      </c>
      <c r="D55" s="74"/>
      <c r="E55" s="81"/>
      <c r="F55" s="81" t="s">
        <v>129</v>
      </c>
      <c r="G55" s="81"/>
      <c r="H55" s="81"/>
      <c r="I55" s="81" t="s">
        <v>14</v>
      </c>
      <c r="J55" s="82"/>
      <c r="K55" s="54"/>
      <c r="L55"/>
      <c r="M55"/>
      <c r="N55"/>
      <c r="O55"/>
      <c r="P55"/>
      <c r="Q55"/>
      <c r="R55"/>
      <c r="S55"/>
      <c r="T55"/>
      <c r="U55"/>
      <c r="V55"/>
      <c r="AC55" s="31"/>
      <c r="AD55" s="31"/>
      <c r="AE55" s="31"/>
      <c r="AF55" s="31"/>
      <c r="AG55" s="31"/>
      <c r="AH55" s="31"/>
      <c r="AI55" s="31"/>
      <c r="AJ55" s="31"/>
      <c r="AK55" s="31"/>
      <c r="AL55" s="31"/>
      <c r="AM55" s="31"/>
      <c r="AN55" s="31"/>
      <c r="AO55" s="31"/>
    </row>
    <row r="56" spans="1:41" ht="12.75" customHeight="1" x14ac:dyDescent="0.25">
      <c r="A56" s="172" t="s">
        <v>3</v>
      </c>
      <c r="B56" s="174"/>
      <c r="C56" s="173">
        <v>53096745</v>
      </c>
      <c r="D56" s="174"/>
      <c r="E56" s="174"/>
      <c r="F56" s="173">
        <v>298946</v>
      </c>
      <c r="G56" s="174"/>
      <c r="H56" s="174"/>
      <c r="I56" s="174">
        <v>178</v>
      </c>
      <c r="J56" s="82"/>
      <c r="K56" s="54"/>
      <c r="L56"/>
      <c r="M56"/>
      <c r="N56"/>
      <c r="O56"/>
      <c r="P56"/>
      <c r="Q56"/>
      <c r="R56"/>
      <c r="S56"/>
      <c r="T56"/>
      <c r="U56"/>
      <c r="V56"/>
      <c r="AC56" s="31"/>
      <c r="AD56" s="31"/>
      <c r="AE56" s="31"/>
      <c r="AF56" s="31"/>
      <c r="AG56" s="31"/>
      <c r="AH56" s="31"/>
      <c r="AI56" s="31"/>
      <c r="AJ56" s="31"/>
      <c r="AK56" s="31"/>
      <c r="AL56" s="31"/>
      <c r="AM56" s="31"/>
      <c r="AN56" s="31"/>
      <c r="AO56" s="31"/>
    </row>
    <row r="57" spans="1:41" ht="12.75" customHeight="1" x14ac:dyDescent="0.25">
      <c r="A57" s="183" t="s">
        <v>16</v>
      </c>
      <c r="B57" s="184"/>
      <c r="C57" s="185">
        <v>4930058</v>
      </c>
      <c r="D57" s="184"/>
      <c r="E57" s="184"/>
      <c r="F57" s="185">
        <v>29265</v>
      </c>
      <c r="G57" s="184"/>
      <c r="H57" s="184"/>
      <c r="I57" s="174">
        <v>168</v>
      </c>
      <c r="J57" s="82"/>
      <c r="K57" s="54"/>
      <c r="L57"/>
      <c r="M57"/>
      <c r="N57"/>
      <c r="O57"/>
      <c r="P57"/>
      <c r="Q57"/>
      <c r="R57"/>
      <c r="S57"/>
      <c r="T57"/>
      <c r="U57"/>
      <c r="V57"/>
      <c r="AC57" s="31"/>
      <c r="AD57" s="31"/>
      <c r="AE57" s="31"/>
      <c r="AF57" s="31"/>
      <c r="AG57" s="31"/>
      <c r="AH57" s="31"/>
      <c r="AI57" s="31"/>
      <c r="AJ57" s="31"/>
      <c r="AK57" s="31"/>
      <c r="AL57" s="31"/>
      <c r="AM57" s="31"/>
      <c r="AN57" s="31"/>
      <c r="AO57" s="31"/>
    </row>
    <row r="58" spans="1:41" ht="12.75" customHeight="1" x14ac:dyDescent="0.25">
      <c r="A58" s="172" t="s">
        <v>17</v>
      </c>
      <c r="B58" s="174"/>
      <c r="C58" s="185">
        <v>48166687</v>
      </c>
      <c r="D58" s="174"/>
      <c r="E58" s="174"/>
      <c r="F58" s="173">
        <v>269681</v>
      </c>
      <c r="G58" s="174"/>
      <c r="H58" s="174"/>
      <c r="I58" s="174">
        <v>179</v>
      </c>
      <c r="J58" s="31"/>
      <c r="K58" s="54"/>
      <c r="L58" s="31"/>
      <c r="M58" s="31"/>
      <c r="Q58" s="118"/>
    </row>
    <row r="59" spans="1:41" s="54" customFormat="1" ht="12.75" customHeight="1" x14ac:dyDescent="0.25">
      <c r="A59" s="183" t="s">
        <v>4</v>
      </c>
      <c r="B59" s="184"/>
      <c r="C59" s="185">
        <v>12219472</v>
      </c>
      <c r="D59" s="184"/>
      <c r="E59" s="184"/>
      <c r="F59" s="185">
        <v>69539</v>
      </c>
      <c r="G59" s="184"/>
      <c r="H59" s="184"/>
      <c r="I59" s="174">
        <v>176</v>
      </c>
      <c r="J59" s="82"/>
      <c r="L59"/>
      <c r="M59"/>
      <c r="N59"/>
      <c r="O59"/>
      <c r="P59"/>
      <c r="Q59"/>
      <c r="R59"/>
      <c r="S59"/>
      <c r="T59"/>
      <c r="U59"/>
      <c r="V59"/>
      <c r="W59"/>
      <c r="X59"/>
      <c r="Y59"/>
      <c r="Z59"/>
      <c r="AA59"/>
      <c r="AB59"/>
    </row>
    <row r="60" spans="1:41" ht="12.75" customHeight="1" x14ac:dyDescent="0.25">
      <c r="A60" s="178" t="s">
        <v>1</v>
      </c>
      <c r="B60" s="186"/>
      <c r="C60" s="179">
        <v>65316217</v>
      </c>
      <c r="D60" s="180"/>
      <c r="E60" s="180"/>
      <c r="F60" s="179">
        <v>368485</v>
      </c>
      <c r="G60" s="180"/>
      <c r="H60" s="180"/>
      <c r="I60" s="180">
        <v>177</v>
      </c>
      <c r="J60" s="82"/>
      <c r="K60" s="54"/>
      <c r="L60" s="31"/>
      <c r="M60" s="31"/>
      <c r="Q60" s="118"/>
    </row>
    <row r="61" spans="1:41" s="83" customFormat="1" ht="12.75" customHeight="1" x14ac:dyDescent="0.25">
      <c r="A61" s="31" t="s">
        <v>228</v>
      </c>
      <c r="B61" s="31"/>
      <c r="C61" s="31"/>
      <c r="D61" s="31"/>
      <c r="E61" s="31"/>
      <c r="F61" s="43"/>
      <c r="G61" s="31"/>
      <c r="H61" s="31"/>
      <c r="I61" s="31"/>
      <c r="J61" s="31"/>
      <c r="N61" s="122"/>
      <c r="O61" s="122"/>
      <c r="P61" s="122"/>
      <c r="Q61" s="118"/>
      <c r="R61" s="118"/>
      <c r="S61" s="118"/>
      <c r="T61" s="118"/>
      <c r="U61" s="118"/>
      <c r="V61" s="118"/>
      <c r="W61"/>
      <c r="X61"/>
      <c r="Y61"/>
      <c r="Z61"/>
      <c r="AA61"/>
      <c r="AB61"/>
      <c r="AC61"/>
      <c r="AD61"/>
      <c r="AE61"/>
      <c r="AF61"/>
      <c r="AG61"/>
      <c r="AH61"/>
      <c r="AI61"/>
      <c r="AJ61"/>
      <c r="AK61"/>
      <c r="AL61"/>
      <c r="AM61"/>
      <c r="AN61"/>
      <c r="AO61"/>
    </row>
    <row r="62" spans="1:41" ht="12.75" customHeight="1" x14ac:dyDescent="0.25">
      <c r="A62" s="13" t="s">
        <v>229</v>
      </c>
      <c r="B62" s="31"/>
      <c r="C62" s="43"/>
      <c r="D62" s="31"/>
      <c r="E62" s="31"/>
      <c r="F62" s="31"/>
      <c r="G62" s="31"/>
      <c r="H62" s="31"/>
      <c r="I62" s="31"/>
      <c r="J62" s="31"/>
      <c r="K62" s="31"/>
      <c r="L62" s="31"/>
      <c r="M62" s="105"/>
      <c r="N62" s="118"/>
      <c r="O62" s="118"/>
      <c r="P62" s="118"/>
      <c r="Q62" s="118"/>
    </row>
    <row r="63" spans="1:41" ht="12.75" customHeight="1" x14ac:dyDescent="0.25">
      <c r="M63"/>
      <c r="N63" s="118"/>
      <c r="O63" s="118"/>
      <c r="P63" s="118"/>
      <c r="Q63" s="118"/>
    </row>
    <row r="64" spans="1:41" ht="12.75" customHeight="1" x14ac:dyDescent="0.25">
      <c r="M64"/>
      <c r="N64" s="118"/>
      <c r="O64" s="118"/>
      <c r="P64" s="118"/>
      <c r="Q64" s="118"/>
    </row>
    <row r="65" spans="1:17" ht="12.75" customHeight="1" x14ac:dyDescent="0.25">
      <c r="B65" s="43"/>
      <c r="C65" s="43"/>
      <c r="E65" s="43"/>
      <c r="F65" s="43"/>
      <c r="H65" s="43"/>
      <c r="I65" s="43"/>
      <c r="J65" s="43"/>
      <c r="K65" s="43"/>
      <c r="L65" s="43"/>
      <c r="M65"/>
      <c r="N65" s="118"/>
      <c r="O65" s="118"/>
      <c r="P65" s="118"/>
      <c r="Q65" s="118"/>
    </row>
    <row r="66" spans="1:17" ht="12.75" customHeight="1" x14ac:dyDescent="0.25">
      <c r="B66" s="43"/>
      <c r="C66" s="43"/>
      <c r="E66" s="43"/>
      <c r="F66" s="62"/>
      <c r="H66" s="43"/>
      <c r="I66" s="43"/>
      <c r="J66" s="43"/>
      <c r="K66" s="62"/>
      <c r="L66" s="62"/>
      <c r="M66" s="62"/>
      <c r="N66" s="118"/>
      <c r="O66" s="118"/>
      <c r="P66" s="118"/>
      <c r="Q66" s="118"/>
    </row>
    <row r="67" spans="1:17" ht="12.75" customHeight="1" x14ac:dyDescent="0.25">
      <c r="A67" s="27"/>
      <c r="B67" s="42"/>
      <c r="C67" s="62"/>
      <c r="E67" s="62"/>
      <c r="F67" s="43"/>
      <c r="H67" s="62"/>
      <c r="I67" s="62"/>
      <c r="J67" s="62"/>
      <c r="K67" s="43"/>
      <c r="L67" s="43"/>
      <c r="M67" s="43"/>
      <c r="N67" s="118"/>
      <c r="O67" s="118"/>
      <c r="P67" s="118"/>
      <c r="Q67" s="118"/>
    </row>
    <row r="68" spans="1:17" ht="12.75" customHeight="1" x14ac:dyDescent="0.25">
      <c r="A68" s="26"/>
      <c r="B68" s="23"/>
      <c r="C68" s="43"/>
      <c r="E68" s="43"/>
      <c r="F68" s="84"/>
      <c r="H68" s="84"/>
      <c r="I68" s="84"/>
      <c r="J68" s="84"/>
      <c r="K68" s="84"/>
      <c r="L68" s="84"/>
      <c r="M68" s="84"/>
      <c r="N68" s="118"/>
      <c r="O68" s="118"/>
      <c r="P68" s="118"/>
      <c r="Q68" s="118"/>
    </row>
    <row r="69" spans="1:17" ht="12.75" customHeight="1" x14ac:dyDescent="0.25">
      <c r="B69" s="43"/>
      <c r="C69" s="43"/>
      <c r="E69" s="43"/>
      <c r="F69" s="43"/>
      <c r="H69" s="43"/>
      <c r="I69" s="43"/>
      <c r="J69" s="43"/>
      <c r="K69" s="43"/>
      <c r="L69" s="43"/>
      <c r="M69" s="43"/>
      <c r="N69" s="118"/>
      <c r="O69" s="118"/>
      <c r="P69" s="118"/>
      <c r="Q69" s="118"/>
    </row>
    <row r="70" spans="1:17" ht="12.75" customHeight="1" x14ac:dyDescent="0.25">
      <c r="A70" s="26"/>
      <c r="B70" s="23"/>
      <c r="C70" s="23"/>
      <c r="E70" s="23"/>
      <c r="F70" s="23"/>
      <c r="H70" s="23"/>
      <c r="I70" s="23"/>
      <c r="J70" s="23"/>
      <c r="K70" s="23"/>
      <c r="L70" s="23"/>
      <c r="M70" s="23"/>
      <c r="N70" s="118"/>
      <c r="O70" s="118"/>
      <c r="P70" s="118"/>
      <c r="Q70" s="118"/>
    </row>
    <row r="71" spans="1:17" ht="12.75" customHeight="1" x14ac:dyDescent="0.25">
      <c r="B71" s="31"/>
      <c r="C71" s="31"/>
      <c r="D71" s="31"/>
      <c r="E71" s="31"/>
      <c r="F71" s="31"/>
      <c r="G71" s="31"/>
      <c r="H71" s="31"/>
      <c r="I71" s="31"/>
      <c r="J71" s="31"/>
      <c r="K71" s="31"/>
      <c r="L71" s="31"/>
      <c r="M71" s="31"/>
    </row>
    <row r="72" spans="1:17" ht="12.75" customHeight="1" x14ac:dyDescent="0.25">
      <c r="B72" s="31"/>
      <c r="C72" s="31"/>
      <c r="D72" s="31"/>
      <c r="E72" s="31"/>
      <c r="F72" s="31"/>
      <c r="G72" s="31"/>
      <c r="H72" s="31"/>
      <c r="I72" s="31"/>
      <c r="J72" s="31"/>
    </row>
    <row r="73" spans="1:17" ht="12.75" customHeight="1" x14ac:dyDescent="0.25">
      <c r="B73" s="31"/>
      <c r="C73" s="31"/>
      <c r="D73" s="31"/>
      <c r="E73" s="31"/>
      <c r="F73" s="31"/>
      <c r="G73" s="31"/>
      <c r="H73" s="31"/>
      <c r="I73" s="31"/>
      <c r="J73" s="31"/>
    </row>
    <row r="74" spans="1:17" ht="12.75" customHeight="1" x14ac:dyDescent="0.25">
      <c r="B74" s="31"/>
      <c r="C74" s="31"/>
      <c r="D74" s="31"/>
      <c r="E74" s="31"/>
      <c r="F74" s="31"/>
      <c r="G74" s="31"/>
      <c r="H74" s="31"/>
      <c r="I74" s="31"/>
      <c r="J74" s="31"/>
    </row>
  </sheetData>
  <mergeCells count="6">
    <mergeCell ref="B37:C37"/>
    <mergeCell ref="E37:F37"/>
    <mergeCell ref="B5:C5"/>
    <mergeCell ref="E5:F5"/>
    <mergeCell ref="H5:J5"/>
    <mergeCell ref="H37:J37"/>
  </mergeCells>
  <phoneticPr fontId="5" type="noConversion"/>
  <pageMargins left="0.70866141732283472" right="0.15748031496062992" top="0.98425196850393704" bottom="0.55118110236220474" header="0.51181102362204722" footer="0.51181102362204722"/>
  <pageSetup paperSize="9" scale="78" orientation="portrait" r:id="rId1"/>
  <headerFooter alignWithMargins="0">
    <oddHeader>&amp;R&amp;"Arial,Fet"MOTORCYKLAR</oddHeader>
  </headerFooter>
  <drawing r:id="rId2"/>
  <legacyDrawing r:id="rId3"/>
  <oleObjects>
    <mc:AlternateContent xmlns:mc="http://schemas.openxmlformats.org/markup-compatibility/2006">
      <mc:Choice Requires="x14">
        <oleObject progId="Word.Document.8" shapeId="57345" r:id="rId4">
          <objectPr defaultSize="0" autoLine="0" autoPict="0" r:id="rId5">
            <anchor moveWithCells="1" sizeWithCells="1">
              <from>
                <xdr:col>0</xdr:col>
                <xdr:colOff>0</xdr:colOff>
                <xdr:row>29</xdr:row>
                <xdr:rowOff>0</xdr:rowOff>
              </from>
              <to>
                <xdr:col>0</xdr:col>
                <xdr:colOff>7620</xdr:colOff>
                <xdr:row>29</xdr:row>
                <xdr:rowOff>0</xdr:rowOff>
              </to>
            </anchor>
          </objectPr>
        </oleObject>
      </mc:Choice>
      <mc:Fallback>
        <oleObject progId="Word.Document.8" shapeId="57345" r:id="rId4"/>
      </mc:Fallback>
    </mc:AlternateContent>
    <mc:AlternateContent xmlns:mc="http://schemas.openxmlformats.org/markup-compatibility/2006">
      <mc:Choice Requires="x14">
        <oleObject progId="Word.Document.8" shapeId="57355" r:id="rId6">
          <objectPr defaultSize="0" autoLine="0" autoPict="0" r:id="rId5">
            <anchor moveWithCells="1" sizeWithCells="1">
              <from>
                <xdr:col>0</xdr:col>
                <xdr:colOff>0</xdr:colOff>
                <xdr:row>29</xdr:row>
                <xdr:rowOff>0</xdr:rowOff>
              </from>
              <to>
                <xdr:col>0</xdr:col>
                <xdr:colOff>7620</xdr:colOff>
                <xdr:row>29</xdr:row>
                <xdr:rowOff>0</xdr:rowOff>
              </to>
            </anchor>
          </objectPr>
        </oleObject>
      </mc:Choice>
      <mc:Fallback>
        <oleObject progId="Word.Document.8" shapeId="57355" r:id="rId6"/>
      </mc:Fallback>
    </mc:AlternateContent>
    <mc:AlternateContent xmlns:mc="http://schemas.openxmlformats.org/markup-compatibility/2006">
      <mc:Choice Requires="x14">
        <oleObject progId="Word.Document.8" shapeId="57360" r:id="rId7">
          <objectPr defaultSize="0" autoLine="0" autoPict="0" r:id="rId5">
            <anchor moveWithCells="1" sizeWithCells="1">
              <from>
                <xdr:col>0</xdr:col>
                <xdr:colOff>0</xdr:colOff>
                <xdr:row>29</xdr:row>
                <xdr:rowOff>0</xdr:rowOff>
              </from>
              <to>
                <xdr:col>0</xdr:col>
                <xdr:colOff>7620</xdr:colOff>
                <xdr:row>29</xdr:row>
                <xdr:rowOff>0</xdr:rowOff>
              </to>
            </anchor>
          </objectPr>
        </oleObject>
      </mc:Choice>
      <mc:Fallback>
        <oleObject progId="Word.Document.8" shapeId="57360" r:id="rId7"/>
      </mc:Fallback>
    </mc:AlternateContent>
    <mc:AlternateContent xmlns:mc="http://schemas.openxmlformats.org/markup-compatibility/2006">
      <mc:Choice Requires="x14">
        <oleObject progId="Word.Document.8" shapeId="57365" r:id="rId8">
          <objectPr defaultSize="0" autoLine="0" autoPict="0" r:id="rId5">
            <anchor moveWithCells="1" sizeWithCells="1">
              <from>
                <xdr:col>0</xdr:col>
                <xdr:colOff>0</xdr:colOff>
                <xdr:row>29</xdr:row>
                <xdr:rowOff>0</xdr:rowOff>
              </from>
              <to>
                <xdr:col>0</xdr:col>
                <xdr:colOff>7620</xdr:colOff>
                <xdr:row>29</xdr:row>
                <xdr:rowOff>0</xdr:rowOff>
              </to>
            </anchor>
          </objectPr>
        </oleObject>
      </mc:Choice>
      <mc:Fallback>
        <oleObject progId="Word.Document.8" shapeId="57365" r:id="rId8"/>
      </mc:Fallback>
    </mc:AlternateContent>
  </oleObjec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42">
    <pageSetUpPr fitToPage="1"/>
  </sheetPr>
  <dimension ref="A1:Y59"/>
  <sheetViews>
    <sheetView showGridLines="0" zoomScaleNormal="100" workbookViewId="0"/>
  </sheetViews>
  <sheetFormatPr defaultColWidth="9.109375" defaultRowHeight="12.75" customHeight="1" x14ac:dyDescent="0.2"/>
  <cols>
    <col min="1" max="1" width="17.6640625" style="1" customWidth="1"/>
    <col min="2" max="4" width="11" style="1" customWidth="1"/>
    <col min="5" max="5" width="2.109375" style="1" customWidth="1"/>
    <col min="6" max="8" width="11" style="1" customWidth="1"/>
    <col min="9" max="9" width="11.109375" style="6" customWidth="1"/>
    <col min="10" max="10" width="11.6640625" style="1" customWidth="1"/>
    <col min="11" max="11" width="11.44140625" style="1" customWidth="1"/>
    <col min="12" max="12" width="9.109375" style="1"/>
    <col min="13" max="13" width="17.5546875" style="1" customWidth="1"/>
    <col min="14" max="14" width="10.88671875" style="1" customWidth="1"/>
    <col min="15" max="15" width="15.6640625" style="1" customWidth="1"/>
    <col min="16" max="17" width="9.5546875" style="1" bestFit="1" customWidth="1"/>
    <col min="18" max="18" width="16.44140625" style="1" customWidth="1"/>
    <col min="19" max="19" width="9.33203125" style="1" bestFit="1" customWidth="1"/>
    <col min="20" max="16384" width="9.109375" style="1"/>
  </cols>
  <sheetData>
    <row r="1" spans="1:17" ht="12.75" customHeight="1" x14ac:dyDescent="0.25">
      <c r="A1" s="3" t="s">
        <v>226</v>
      </c>
      <c r="J1" s="25"/>
    </row>
    <row r="2" spans="1:17" ht="12.75" customHeight="1" x14ac:dyDescent="0.2">
      <c r="A2" s="110" t="s">
        <v>227</v>
      </c>
    </row>
    <row r="3" spans="1:17" ht="12.75" customHeight="1" x14ac:dyDescent="0.2">
      <c r="A3" s="12"/>
      <c r="B3" s="12"/>
      <c r="C3" s="12"/>
      <c r="D3" s="12"/>
      <c r="E3" s="12"/>
      <c r="F3" s="12"/>
      <c r="G3" s="12"/>
      <c r="H3" s="12"/>
      <c r="I3" s="51"/>
      <c r="J3" s="12"/>
    </row>
    <row r="4" spans="1:17" ht="12.75" customHeight="1" x14ac:dyDescent="0.2">
      <c r="A4" s="1" t="s">
        <v>83</v>
      </c>
      <c r="B4" s="244" t="s">
        <v>84</v>
      </c>
      <c r="C4" s="244"/>
      <c r="D4" s="244"/>
      <c r="E4" s="6"/>
      <c r="F4" s="244" t="s">
        <v>108</v>
      </c>
      <c r="G4" s="244"/>
      <c r="H4" s="244"/>
      <c r="I4" s="6" t="s">
        <v>85</v>
      </c>
      <c r="J4" s="26" t="s">
        <v>171</v>
      </c>
      <c r="K4" s="6"/>
    </row>
    <row r="5" spans="1:17" ht="20.399999999999999" x14ac:dyDescent="0.2">
      <c r="A5" s="12"/>
      <c r="B5" s="193" t="s">
        <v>164</v>
      </c>
      <c r="C5" s="193" t="s">
        <v>165</v>
      </c>
      <c r="D5" s="193" t="s">
        <v>1</v>
      </c>
      <c r="E5" s="51"/>
      <c r="F5" s="68">
        <v>-3500</v>
      </c>
      <c r="G5" s="51" t="s">
        <v>25</v>
      </c>
      <c r="H5" s="51" t="s">
        <v>1</v>
      </c>
      <c r="I5" s="51"/>
      <c r="J5" s="191"/>
      <c r="M5" s="31"/>
      <c r="N5" s="31"/>
      <c r="Q5" s="43"/>
    </row>
    <row r="6" spans="1:17" s="8" customFormat="1" ht="12.75" customHeight="1" x14ac:dyDescent="0.2">
      <c r="A6" s="86" t="s">
        <v>87</v>
      </c>
      <c r="B6" s="126">
        <v>1082.0673879999999</v>
      </c>
      <c r="C6" s="126">
        <v>1452.678656</v>
      </c>
      <c r="D6" s="126">
        <v>1212.3239490000001</v>
      </c>
      <c r="E6" s="126"/>
      <c r="F6" s="126">
        <v>1546.6587730000001</v>
      </c>
      <c r="G6" s="126">
        <v>3630.4590429999998</v>
      </c>
      <c r="H6" s="126">
        <v>1745.9174290000001</v>
      </c>
      <c r="I6" s="126">
        <v>5093.1819580000001</v>
      </c>
      <c r="J6" s="126">
        <v>208</v>
      </c>
    </row>
    <row r="7" spans="1:17" s="8" customFormat="1" ht="12.75" customHeight="1" x14ac:dyDescent="0.2">
      <c r="A7" s="87" t="s">
        <v>102</v>
      </c>
      <c r="B7" s="126">
        <v>1129.9787080000001</v>
      </c>
      <c r="C7" s="126">
        <v>1257.5871460000001</v>
      </c>
      <c r="D7" s="126">
        <v>1156.1600109999999</v>
      </c>
      <c r="E7" s="126"/>
      <c r="F7" s="126">
        <v>1364.2098430000001</v>
      </c>
      <c r="G7" s="126">
        <v>3329.1981030000002</v>
      </c>
      <c r="H7" s="126">
        <v>1593.8087390000001</v>
      </c>
      <c r="I7" s="126">
        <v>5701.9653019999996</v>
      </c>
      <c r="J7" s="126">
        <v>177</v>
      </c>
    </row>
    <row r="8" spans="1:17" s="8" customFormat="1" ht="12.75" customHeight="1" x14ac:dyDescent="0.2">
      <c r="A8" s="87" t="s">
        <v>88</v>
      </c>
      <c r="B8" s="126">
        <v>1077.97064</v>
      </c>
      <c r="C8" s="126">
        <v>1095.793801</v>
      </c>
      <c r="D8" s="126">
        <v>1081.425099</v>
      </c>
      <c r="E8" s="126"/>
      <c r="F8" s="126">
        <v>1345.008431</v>
      </c>
      <c r="G8" s="126">
        <v>3904.0612500000002</v>
      </c>
      <c r="H8" s="126">
        <v>1616.973733</v>
      </c>
      <c r="I8" s="126">
        <v>6838.8306119999997</v>
      </c>
      <c r="J8" s="126">
        <v>169</v>
      </c>
    </row>
    <row r="9" spans="1:17" s="8" customFormat="1" ht="12.75" customHeight="1" x14ac:dyDescent="0.2">
      <c r="A9" s="87" t="s">
        <v>89</v>
      </c>
      <c r="B9" s="126">
        <v>1085.9402869999999</v>
      </c>
      <c r="C9" s="126">
        <v>1019.316107</v>
      </c>
      <c r="D9" s="126">
        <v>1069.3673040000001</v>
      </c>
      <c r="E9" s="126"/>
      <c r="F9" s="126">
        <v>1315.0990489999999</v>
      </c>
      <c r="G9" s="126">
        <v>3721.0510389999999</v>
      </c>
      <c r="H9" s="126">
        <v>1602.457744</v>
      </c>
      <c r="I9" s="126">
        <v>4457.911145</v>
      </c>
      <c r="J9" s="126">
        <v>163</v>
      </c>
    </row>
    <row r="10" spans="1:17" s="8" customFormat="1" ht="12.75" customHeight="1" x14ac:dyDescent="0.2">
      <c r="A10" s="87" t="s">
        <v>90</v>
      </c>
      <c r="B10" s="126">
        <v>1120.576652</v>
      </c>
      <c r="C10" s="126">
        <v>1296.3121570000001</v>
      </c>
      <c r="D10" s="126">
        <v>1157.461939</v>
      </c>
      <c r="E10" s="126"/>
      <c r="F10" s="126">
        <v>1357.342666</v>
      </c>
      <c r="G10" s="126">
        <v>5152.5794169999999</v>
      </c>
      <c r="H10" s="126">
        <v>1896.9473840000001</v>
      </c>
      <c r="I10" s="126">
        <v>5121.3505740000001</v>
      </c>
      <c r="J10" s="126">
        <v>171</v>
      </c>
    </row>
    <row r="11" spans="1:17" s="8" customFormat="1" ht="12.75" customHeight="1" x14ac:dyDescent="0.2">
      <c r="A11" s="87" t="s">
        <v>91</v>
      </c>
      <c r="B11" s="126">
        <v>1108.6682410000001</v>
      </c>
      <c r="C11" s="126">
        <v>1228.8902410000001</v>
      </c>
      <c r="D11" s="126">
        <v>1137.8644830000001</v>
      </c>
      <c r="E11" s="126"/>
      <c r="F11" s="126">
        <v>1367.240018</v>
      </c>
      <c r="G11" s="126">
        <v>5959.9785149999998</v>
      </c>
      <c r="H11" s="126">
        <v>2052.7866669999999</v>
      </c>
      <c r="I11" s="126">
        <v>4558.1297969999996</v>
      </c>
      <c r="J11" s="126">
        <v>163</v>
      </c>
    </row>
    <row r="12" spans="1:17" s="8" customFormat="1" ht="12.75" customHeight="1" x14ac:dyDescent="0.2">
      <c r="A12" s="87" t="s">
        <v>103</v>
      </c>
      <c r="B12" s="126">
        <v>1076.8178370000001</v>
      </c>
      <c r="C12" s="126">
        <v>1168.328047</v>
      </c>
      <c r="D12" s="126">
        <v>1095.7138030000001</v>
      </c>
      <c r="E12" s="126"/>
      <c r="F12" s="126">
        <v>1245.788491</v>
      </c>
      <c r="G12" s="126">
        <v>4860.8036359999996</v>
      </c>
      <c r="H12" s="126">
        <v>1700.9800909999999</v>
      </c>
      <c r="I12" s="126">
        <v>5063.148459</v>
      </c>
      <c r="J12" s="126">
        <v>161</v>
      </c>
    </row>
    <row r="13" spans="1:17" s="8" customFormat="1" ht="12.75" customHeight="1" x14ac:dyDescent="0.2">
      <c r="A13" s="87" t="s">
        <v>92</v>
      </c>
      <c r="B13" s="126">
        <v>904.13326900000004</v>
      </c>
      <c r="C13" s="126">
        <v>1060.006402</v>
      </c>
      <c r="D13" s="126">
        <v>936.25128500000005</v>
      </c>
      <c r="E13" s="126"/>
      <c r="F13" s="126">
        <v>1030.8793290000001</v>
      </c>
      <c r="G13" s="126">
        <v>2544.335869</v>
      </c>
      <c r="H13" s="126">
        <v>1173.5229469999999</v>
      </c>
      <c r="I13" s="126">
        <v>2869.1374999999998</v>
      </c>
      <c r="J13" s="126">
        <v>142</v>
      </c>
    </row>
    <row r="14" spans="1:17" s="8" customFormat="1" ht="12.75" customHeight="1" x14ac:dyDescent="0.2">
      <c r="A14" s="87" t="s">
        <v>101</v>
      </c>
      <c r="B14" s="126">
        <v>1063.8280150000001</v>
      </c>
      <c r="C14" s="126">
        <v>1151.608941</v>
      </c>
      <c r="D14" s="126">
        <v>1079.0918879999999</v>
      </c>
      <c r="E14" s="126"/>
      <c r="F14" s="126">
        <v>1249.9872</v>
      </c>
      <c r="G14" s="126">
        <v>3965.9272660000001</v>
      </c>
      <c r="H14" s="126">
        <v>1595.492859</v>
      </c>
      <c r="I14" s="126">
        <v>3311.0528570000001</v>
      </c>
      <c r="J14" s="126">
        <v>159</v>
      </c>
    </row>
    <row r="15" spans="1:17" s="8" customFormat="1" ht="12.75" customHeight="1" x14ac:dyDescent="0.2">
      <c r="A15" s="87" t="s">
        <v>104</v>
      </c>
      <c r="B15" s="126">
        <v>1093.0285060000001</v>
      </c>
      <c r="C15" s="126">
        <v>1266.731646</v>
      </c>
      <c r="D15" s="126">
        <v>1133.130772</v>
      </c>
      <c r="E15" s="126"/>
      <c r="F15" s="126">
        <v>1414.69993</v>
      </c>
      <c r="G15" s="126">
        <v>5179.983534</v>
      </c>
      <c r="H15" s="126">
        <v>1987.0522309999999</v>
      </c>
      <c r="I15" s="126">
        <v>4692.7330309999998</v>
      </c>
      <c r="J15" s="126">
        <v>180</v>
      </c>
    </row>
    <row r="16" spans="1:17" s="8" customFormat="1" ht="12.75" customHeight="1" x14ac:dyDescent="0.2">
      <c r="A16" s="87" t="s">
        <v>93</v>
      </c>
      <c r="B16" s="126">
        <v>1083.942065</v>
      </c>
      <c r="C16" s="126">
        <v>1233.186455</v>
      </c>
      <c r="D16" s="126">
        <v>1114.853797</v>
      </c>
      <c r="E16" s="126"/>
      <c r="F16" s="126">
        <v>1332.4245020000001</v>
      </c>
      <c r="G16" s="126">
        <v>4696.7309340000002</v>
      </c>
      <c r="H16" s="126">
        <v>1767.20399</v>
      </c>
      <c r="I16" s="126">
        <v>6191.7815179999998</v>
      </c>
      <c r="J16" s="126">
        <v>167</v>
      </c>
    </row>
    <row r="17" spans="1:25" s="8" customFormat="1" ht="12.75" customHeight="1" x14ac:dyDescent="0.2">
      <c r="A17" s="87" t="s">
        <v>94</v>
      </c>
      <c r="B17" s="126">
        <v>1110.744985</v>
      </c>
      <c r="C17" s="126">
        <v>1224.873261</v>
      </c>
      <c r="D17" s="126">
        <v>1137.199803</v>
      </c>
      <c r="E17" s="126"/>
      <c r="F17" s="126">
        <v>1371.250661</v>
      </c>
      <c r="G17" s="126">
        <v>4257.3784109999997</v>
      </c>
      <c r="H17" s="126">
        <v>1784.209928</v>
      </c>
      <c r="I17" s="126">
        <v>6011.8494490000003</v>
      </c>
      <c r="J17" s="126">
        <v>185</v>
      </c>
    </row>
    <row r="18" spans="1:25" s="8" customFormat="1" ht="12.75" customHeight="1" x14ac:dyDescent="0.2">
      <c r="A18" s="87" t="s">
        <v>95</v>
      </c>
      <c r="B18" s="126">
        <v>1086.606978</v>
      </c>
      <c r="C18" s="126">
        <v>1161.2924539999999</v>
      </c>
      <c r="D18" s="126">
        <v>1104.2699419999999</v>
      </c>
      <c r="E18" s="126"/>
      <c r="F18" s="126">
        <v>1323.2989359999999</v>
      </c>
      <c r="G18" s="126">
        <v>3771.989482</v>
      </c>
      <c r="H18" s="126">
        <v>1687.201967</v>
      </c>
      <c r="I18" s="126">
        <v>5731.8591759999999</v>
      </c>
      <c r="J18" s="126">
        <v>160</v>
      </c>
    </row>
    <row r="19" spans="1:25" s="8" customFormat="1" ht="12.75" customHeight="1" x14ac:dyDescent="0.2">
      <c r="A19" s="87" t="s">
        <v>105</v>
      </c>
      <c r="B19" s="126">
        <v>1074.431918</v>
      </c>
      <c r="C19" s="126">
        <v>1195.1404680000001</v>
      </c>
      <c r="D19" s="126">
        <v>1097.7277300000001</v>
      </c>
      <c r="E19" s="126"/>
      <c r="F19" s="126">
        <v>1316.5600199999999</v>
      </c>
      <c r="G19" s="126">
        <v>4644.1231159999998</v>
      </c>
      <c r="H19" s="126">
        <v>1765.2234579999999</v>
      </c>
      <c r="I19" s="126">
        <v>2845.200621</v>
      </c>
      <c r="J19" s="126">
        <v>164</v>
      </c>
    </row>
    <row r="20" spans="1:25" s="8" customFormat="1" ht="12.75" customHeight="1" x14ac:dyDescent="0.2">
      <c r="A20" s="87" t="s">
        <v>96</v>
      </c>
      <c r="B20" s="126">
        <v>1082.4910379999999</v>
      </c>
      <c r="C20" s="126">
        <v>1200.483252</v>
      </c>
      <c r="D20" s="126">
        <v>1102.6031860000001</v>
      </c>
      <c r="E20" s="126"/>
      <c r="F20" s="126">
        <v>1333.2854070000001</v>
      </c>
      <c r="G20" s="126">
        <v>3586.9488670000001</v>
      </c>
      <c r="H20" s="126">
        <v>1666.967631</v>
      </c>
      <c r="I20" s="126">
        <v>5904.1202949999997</v>
      </c>
      <c r="J20" s="126">
        <v>170</v>
      </c>
    </row>
    <row r="21" spans="1:25" s="8" customFormat="1" ht="12.75" customHeight="1" x14ac:dyDescent="0.2">
      <c r="A21" s="87" t="s">
        <v>97</v>
      </c>
      <c r="B21" s="126">
        <v>1039.3164019999999</v>
      </c>
      <c r="C21" s="126">
        <v>999.46705799999995</v>
      </c>
      <c r="D21" s="126">
        <v>1028.429097</v>
      </c>
      <c r="E21" s="126"/>
      <c r="F21" s="126">
        <v>1238.504958</v>
      </c>
      <c r="G21" s="126">
        <v>3550.9768509999999</v>
      </c>
      <c r="H21" s="126">
        <v>1533.9961940000001</v>
      </c>
      <c r="I21" s="126">
        <v>5184.8457010000002</v>
      </c>
      <c r="J21" s="126">
        <v>161</v>
      </c>
    </row>
    <row r="22" spans="1:25" s="8" customFormat="1" ht="12.75" customHeight="1" x14ac:dyDescent="0.2">
      <c r="A22" s="87" t="s">
        <v>98</v>
      </c>
      <c r="B22" s="126">
        <v>1047.6273289999999</v>
      </c>
      <c r="C22" s="126">
        <v>1218.4546359999999</v>
      </c>
      <c r="D22" s="126">
        <v>1080.9060810000001</v>
      </c>
      <c r="E22" s="126"/>
      <c r="F22" s="126">
        <v>1314.223209</v>
      </c>
      <c r="G22" s="126">
        <v>4020.7352340000002</v>
      </c>
      <c r="H22" s="126">
        <v>1657.7174600000001</v>
      </c>
      <c r="I22" s="126">
        <v>4692.3290639999996</v>
      </c>
      <c r="J22" s="126">
        <v>166</v>
      </c>
    </row>
    <row r="23" spans="1:25" s="8" customFormat="1" ht="12.75" customHeight="1" x14ac:dyDescent="0.2">
      <c r="A23" s="87" t="s">
        <v>99</v>
      </c>
      <c r="B23" s="126">
        <v>1033.8207520000001</v>
      </c>
      <c r="C23" s="126">
        <v>1218.548638</v>
      </c>
      <c r="D23" s="126">
        <v>1074.0703209999999</v>
      </c>
      <c r="E23" s="126"/>
      <c r="F23" s="126">
        <v>1294.0892630000001</v>
      </c>
      <c r="G23" s="126">
        <v>4623.4938709999997</v>
      </c>
      <c r="H23" s="126">
        <v>1771.2554339999999</v>
      </c>
      <c r="I23" s="126">
        <v>5115.3895140000004</v>
      </c>
      <c r="J23" s="126">
        <v>160</v>
      </c>
    </row>
    <row r="24" spans="1:25" s="8" customFormat="1" ht="12.75" customHeight="1" x14ac:dyDescent="0.2">
      <c r="A24" s="87" t="s">
        <v>100</v>
      </c>
      <c r="B24" s="126">
        <v>1063.5856220000001</v>
      </c>
      <c r="C24" s="126">
        <v>1177.1586789999999</v>
      </c>
      <c r="D24" s="126">
        <v>1096.123233</v>
      </c>
      <c r="E24" s="126"/>
      <c r="F24" s="126">
        <v>1292.343245</v>
      </c>
      <c r="G24" s="126">
        <v>3854.1625279999998</v>
      </c>
      <c r="H24" s="126">
        <v>1626.1453240000001</v>
      </c>
      <c r="I24" s="126">
        <v>5093.3852610000004</v>
      </c>
      <c r="J24" s="126">
        <v>157</v>
      </c>
    </row>
    <row r="25" spans="1:25" s="8" customFormat="1" ht="12.75" customHeight="1" x14ac:dyDescent="0.2">
      <c r="A25" s="87" t="s">
        <v>106</v>
      </c>
      <c r="B25" s="126">
        <v>1022.820563</v>
      </c>
      <c r="C25" s="126">
        <v>1100.844409</v>
      </c>
      <c r="D25" s="126">
        <v>1044.0126729999999</v>
      </c>
      <c r="E25" s="126"/>
      <c r="F25" s="126">
        <v>1221.011765</v>
      </c>
      <c r="G25" s="126">
        <v>4470.9196959999999</v>
      </c>
      <c r="H25" s="126">
        <v>1721.35447</v>
      </c>
      <c r="I25" s="126">
        <v>5416.6123399999997</v>
      </c>
      <c r="J25" s="126">
        <v>171</v>
      </c>
    </row>
    <row r="26" spans="1:25" s="8" customFormat="1" ht="12.75" customHeight="1" x14ac:dyDescent="0.2">
      <c r="A26" s="87" t="s">
        <v>107</v>
      </c>
      <c r="B26" s="126">
        <v>1009.317673</v>
      </c>
      <c r="C26" s="126">
        <v>1192.4292929999999</v>
      </c>
      <c r="D26" s="126">
        <v>1051.252841</v>
      </c>
      <c r="E26" s="126"/>
      <c r="F26" s="126">
        <v>1270.6321230000001</v>
      </c>
      <c r="G26" s="126">
        <v>3266.9951129999999</v>
      </c>
      <c r="H26" s="126">
        <v>1542.817172</v>
      </c>
      <c r="I26" s="126">
        <v>4613.914444</v>
      </c>
      <c r="J26" s="126">
        <v>168</v>
      </c>
    </row>
    <row r="27" spans="1:25" s="61" customFormat="1" ht="12.75" customHeight="1" x14ac:dyDescent="0.2">
      <c r="A27" s="88" t="s">
        <v>24</v>
      </c>
      <c r="B27" s="126">
        <v>901.42471599999999</v>
      </c>
      <c r="C27" s="126">
        <v>782.83581400000003</v>
      </c>
      <c r="D27" s="126">
        <v>822.09461399999998</v>
      </c>
      <c r="E27" s="126"/>
      <c r="F27" s="126">
        <v>425.64540499999998</v>
      </c>
      <c r="G27" s="126">
        <v>341.35</v>
      </c>
      <c r="H27" s="126">
        <v>422.29664600000001</v>
      </c>
      <c r="I27" s="126">
        <v>1068.0357140000001</v>
      </c>
      <c r="J27" s="126">
        <v>187</v>
      </c>
      <c r="K27" s="8"/>
      <c r="N27" s="8"/>
      <c r="O27" s="8"/>
      <c r="P27" s="8"/>
      <c r="Q27" s="8"/>
      <c r="R27" s="8"/>
      <c r="S27" s="8"/>
      <c r="V27" s="8"/>
      <c r="Y27" s="8"/>
    </row>
    <row r="28" spans="1:25" s="8" customFormat="1" ht="12.75" customHeight="1" x14ac:dyDescent="0.2">
      <c r="A28" s="124" t="s">
        <v>1</v>
      </c>
      <c r="B28" s="124">
        <v>1082.0885069999999</v>
      </c>
      <c r="C28" s="124">
        <v>1257.0696499999999</v>
      </c>
      <c r="D28" s="124">
        <v>1126.0171330000001</v>
      </c>
      <c r="E28" s="124"/>
      <c r="F28" s="124">
        <v>1375.4993589999999</v>
      </c>
      <c r="G28" s="124">
        <v>4237.3225140000004</v>
      </c>
      <c r="H28" s="124">
        <v>1742.0588150000001</v>
      </c>
      <c r="I28" s="124">
        <v>5294.5149899999997</v>
      </c>
      <c r="J28" s="124">
        <v>177</v>
      </c>
    </row>
    <row r="29" spans="1:25" ht="12.75" customHeight="1" x14ac:dyDescent="0.2">
      <c r="A29" s="31" t="s">
        <v>174</v>
      </c>
      <c r="H29" s="31"/>
      <c r="N29" s="8"/>
      <c r="O29" s="8"/>
      <c r="P29" s="8"/>
      <c r="Q29" s="8"/>
      <c r="R29" s="8"/>
      <c r="S29" s="8"/>
      <c r="T29" s="8"/>
      <c r="U29" s="8"/>
      <c r="V29" s="8"/>
      <c r="W29" s="8"/>
      <c r="X29" s="8"/>
      <c r="Y29" s="8"/>
    </row>
    <row r="30" spans="1:25" ht="12.75" customHeight="1" x14ac:dyDescent="0.2">
      <c r="A30" s="31" t="s">
        <v>228</v>
      </c>
      <c r="F30" s="11"/>
      <c r="G30" s="11"/>
      <c r="H30" s="11"/>
    </row>
    <row r="31" spans="1:25" ht="12.75" customHeight="1" x14ac:dyDescent="0.2">
      <c r="A31" s="13" t="s">
        <v>229</v>
      </c>
    </row>
    <row r="32" spans="1:25" customFormat="1" ht="12.75" customHeight="1" x14ac:dyDescent="0.25">
      <c r="B32" s="85"/>
      <c r="C32" s="85"/>
      <c r="D32" s="85"/>
      <c r="E32" s="85"/>
      <c r="F32" s="85"/>
      <c r="G32" s="85"/>
      <c r="H32" s="85"/>
      <c r="I32" s="85"/>
      <c r="J32" s="85"/>
      <c r="M32" s="1"/>
      <c r="N32" s="1"/>
      <c r="O32" s="1"/>
      <c r="P32" s="1"/>
      <c r="Q32" s="85"/>
      <c r="R32" s="85"/>
      <c r="S32" s="85"/>
      <c r="T32" s="85"/>
    </row>
    <row r="33" spans="4:16" customFormat="1" ht="12.75" customHeight="1" x14ac:dyDescent="0.25">
      <c r="D33" s="156"/>
      <c r="M33" s="1"/>
      <c r="N33" s="1"/>
      <c r="O33" s="1"/>
      <c r="P33" s="1"/>
    </row>
    <row r="34" spans="4:16" customFormat="1" ht="12.75" customHeight="1" x14ac:dyDescent="0.25">
      <c r="M34" s="1"/>
      <c r="N34" s="1"/>
      <c r="O34" s="1"/>
      <c r="P34" s="1"/>
    </row>
    <row r="35" spans="4:16" customFormat="1" ht="12.75" customHeight="1" x14ac:dyDescent="0.25">
      <c r="M35" s="1"/>
      <c r="N35" s="1"/>
      <c r="O35" s="1"/>
      <c r="P35" s="1"/>
    </row>
    <row r="36" spans="4:16" customFormat="1" ht="12.75" customHeight="1" x14ac:dyDescent="0.25"/>
    <row r="37" spans="4:16" customFormat="1" ht="12.75" customHeight="1" x14ac:dyDescent="0.25"/>
    <row r="38" spans="4:16" customFormat="1" ht="12.75" customHeight="1" x14ac:dyDescent="0.25"/>
    <row r="39" spans="4:16" customFormat="1" ht="12.75" customHeight="1" x14ac:dyDescent="0.25"/>
    <row r="40" spans="4:16" customFormat="1" ht="12.75" customHeight="1" x14ac:dyDescent="0.25"/>
    <row r="41" spans="4:16" customFormat="1" ht="12.75" customHeight="1" x14ac:dyDescent="0.25"/>
    <row r="42" spans="4:16" customFormat="1" ht="12.75" customHeight="1" x14ac:dyDescent="0.25"/>
    <row r="43" spans="4:16" customFormat="1" ht="12.75" customHeight="1" x14ac:dyDescent="0.25"/>
    <row r="44" spans="4:16" customFormat="1" ht="12.75" customHeight="1" x14ac:dyDescent="0.25"/>
    <row r="45" spans="4:16" customFormat="1" ht="12.75" customHeight="1" x14ac:dyDescent="0.25"/>
    <row r="46" spans="4:16" customFormat="1" ht="12.75" customHeight="1" x14ac:dyDescent="0.25"/>
    <row r="47" spans="4:16" customFormat="1" ht="12.75" customHeight="1" x14ac:dyDescent="0.25"/>
    <row r="48" spans="4:16" customFormat="1" ht="12.75" customHeight="1" x14ac:dyDescent="0.25"/>
    <row r="49" spans="1:11" customFormat="1" ht="12.75" customHeight="1" x14ac:dyDescent="0.25"/>
    <row r="50" spans="1:11" customFormat="1" ht="12.75" customHeight="1" x14ac:dyDescent="0.25"/>
    <row r="51" spans="1:11" customFormat="1" ht="12.75" customHeight="1" x14ac:dyDescent="0.25"/>
    <row r="52" spans="1:11" customFormat="1" ht="12.75" customHeight="1" x14ac:dyDescent="0.25"/>
    <row r="53" spans="1:11" customFormat="1" ht="12.75" customHeight="1" x14ac:dyDescent="0.25"/>
    <row r="54" spans="1:11" customFormat="1" ht="12.75" customHeight="1" x14ac:dyDescent="0.25"/>
    <row r="55" spans="1:11" customFormat="1" ht="12.75" customHeight="1" x14ac:dyDescent="0.25"/>
    <row r="56" spans="1:11" customFormat="1" ht="12.75" customHeight="1" x14ac:dyDescent="0.25"/>
    <row r="57" spans="1:11" customFormat="1" ht="12.75" customHeight="1" x14ac:dyDescent="0.25"/>
    <row r="58" spans="1:11" customFormat="1" ht="12.75" customHeight="1" x14ac:dyDescent="0.25"/>
    <row r="59" spans="1:11" ht="12.75" customHeight="1" x14ac:dyDescent="0.25">
      <c r="A59"/>
      <c r="B59"/>
      <c r="C59"/>
      <c r="D59"/>
      <c r="E59"/>
      <c r="F59"/>
      <c r="G59"/>
      <c r="H59"/>
      <c r="I59"/>
      <c r="J59"/>
      <c r="K59"/>
    </row>
  </sheetData>
  <mergeCells count="2">
    <mergeCell ref="F4:H4"/>
    <mergeCell ref="B4:D4"/>
  </mergeCells>
  <phoneticPr fontId="5" type="noConversion"/>
  <pageMargins left="0.70866141732283472" right="0.15748031496062992" top="0.98425196850393704" bottom="0.55118110236220474" header="0.51181102362204722" footer="0.51181102362204722"/>
  <pageSetup paperSize="9" orientation="portrait" r:id="rId1"/>
  <headerFooter alignWithMargins="0">
    <oddHeader>&amp;R&amp;"Arial,Fet"REGIONAL STATISTIK</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284B1-7CE7-4717-9F18-7C25FE851754}">
  <dimension ref="A1:C36"/>
  <sheetViews>
    <sheetView zoomScaleNormal="100" zoomScaleSheetLayoutView="93" workbookViewId="0">
      <selection sqref="A1:C1"/>
    </sheetView>
  </sheetViews>
  <sheetFormatPr defaultColWidth="9.109375" defaultRowHeight="13.2" x14ac:dyDescent="0.25"/>
  <cols>
    <col min="1" max="1" width="80.33203125" style="201" customWidth="1"/>
    <col min="2" max="2" width="7.33203125" style="201" customWidth="1"/>
    <col min="3" max="3" width="92.88671875" style="201" customWidth="1"/>
    <col min="4" max="16384" width="9.109375" style="201"/>
  </cols>
  <sheetData>
    <row r="1" spans="1:3" ht="30" customHeight="1" x14ac:dyDescent="0.25">
      <c r="A1" s="242" t="s">
        <v>287</v>
      </c>
      <c r="B1" s="242"/>
      <c r="C1" s="242"/>
    </row>
    <row r="2" spans="1:3" x14ac:dyDescent="0.25">
      <c r="A2" s="202"/>
      <c r="B2" s="202"/>
      <c r="C2" s="202"/>
    </row>
    <row r="3" spans="1:3" ht="15.75" customHeight="1" x14ac:dyDescent="0.25">
      <c r="A3" s="203" t="s">
        <v>84</v>
      </c>
      <c r="B3" s="203"/>
      <c r="C3" s="204" t="s">
        <v>185</v>
      </c>
    </row>
    <row r="4" spans="1:3" ht="30" customHeight="1" x14ac:dyDescent="0.25">
      <c r="A4" s="205" t="str">
        <f>'PB Tab 1'!A1</f>
        <v>Tabell PB1. Total körsträcka, antal personbilar och genomsnittlig körsträcka. Åren 1999–2022.</v>
      </c>
      <c r="B4" s="206"/>
      <c r="C4" s="205" t="str">
        <f>'PB Tab 1'!A2</f>
        <v>Table PB1. Vehicle kilometers (10 kilometers), number of vehicles and average kilometers driven (10 kilometers). Years 1999–2022.</v>
      </c>
    </row>
    <row r="5" spans="1:3" ht="30" customHeight="1" x14ac:dyDescent="0.25">
      <c r="A5" s="205" t="str">
        <f>'PB Tab 2-3'!A1</f>
        <v>Tabell PB2. Körsträckor och antal personbilar efter tjänstevikt och ägare. År 2022.</v>
      </c>
      <c r="B5" s="206"/>
      <c r="C5" s="205" t="str">
        <f>'PB Tab 2-3'!A2</f>
        <v>Table PB2. Vehicle kilometers (10 kilometers), number of passenger cars, by kerb weight and owner. Year 2022.</v>
      </c>
    </row>
    <row r="6" spans="1:3" ht="15.75" customHeight="1" x14ac:dyDescent="0.25">
      <c r="A6" s="205" t="str">
        <f>'PB Tab 2-3'!A27</f>
        <v>Tabell PB3. Körsträckor och antal personbilar efter ägare. År 2022.</v>
      </c>
      <c r="B6" s="206"/>
      <c r="C6" s="205" t="str">
        <f>'PB Tab 2-3'!A28</f>
        <v>Table PB3. Vehicle kilometers (10 kilometers) and number of passenger cars by owner. Year 2022.</v>
      </c>
    </row>
    <row r="7" spans="1:3" ht="30" customHeight="1" x14ac:dyDescent="0.25">
      <c r="A7" s="205">
        <f>'PB Tab 4-5'!A1</f>
        <v>0</v>
      </c>
      <c r="B7" s="206"/>
      <c r="C7" s="205" t="str">
        <f>'PB Tab 4-5'!A2</f>
        <v>Tabell PB4</v>
      </c>
    </row>
    <row r="8" spans="1:3" ht="15.75" customHeight="1" x14ac:dyDescent="0.25">
      <c r="A8" s="205" t="str">
        <f>'PB Tab 4-5'!A34</f>
        <v>Tabell PB5</v>
      </c>
      <c r="B8" s="206"/>
      <c r="C8" s="205" t="str">
        <f>'PB Tab 4-5'!A35</f>
        <v>Körsträckor och antal personbilar1) efter drivmedel och ägare år 2022</v>
      </c>
    </row>
    <row r="9" spans="1:3" ht="15" customHeight="1" x14ac:dyDescent="0.25">
      <c r="A9" s="202"/>
      <c r="B9" s="202"/>
      <c r="C9" s="202"/>
    </row>
    <row r="10" spans="1:3" ht="15.75" customHeight="1" x14ac:dyDescent="0.25">
      <c r="A10" s="203" t="s">
        <v>132</v>
      </c>
      <c r="B10" s="203"/>
      <c r="C10" s="204" t="s">
        <v>186</v>
      </c>
    </row>
    <row r="11" spans="1:3" ht="30" customHeight="1" x14ac:dyDescent="0.25">
      <c r="A11" s="205" t="str">
        <f>'LB Tab 1-2'!A1</f>
        <v>Tabell LB1. Total körsträcka, antal lätta lastbilar och genomsnittlig körsträcka. Åren 1999–2022.</v>
      </c>
      <c r="B11" s="206"/>
      <c r="C11" s="205" t="str">
        <f>'LB Tab 1-2'!A2</f>
        <v>Table LB1. Vehicle kilometers (10 kilometers), number of vehicles and average kilometers driven (10 kilometers). Years 1999–2022.</v>
      </c>
    </row>
    <row r="12" spans="1:3" ht="30" customHeight="1" x14ac:dyDescent="0.25">
      <c r="A12" s="205" t="str">
        <f>'LB Tab 1-2'!A34</f>
        <v>Tabell LB2. Total körsträcka, antal tunga lastbilar och genomsnittlig körsträcka (mil). Åren 1999-2022.</v>
      </c>
      <c r="B12" s="206"/>
      <c r="C12" s="205" t="str">
        <f>'LB Tab 1-2'!A35</f>
        <v>Table LB2. Vehicle kilometers (10 kilometers), number of vehicles and average kilometers driven (10 kilometers). Years 1999-2022.</v>
      </c>
    </row>
    <row r="13" spans="1:3" ht="30" customHeight="1" x14ac:dyDescent="0.25">
      <c r="A13" s="205" t="str">
        <f>'LB Tab 3-5'!$A$1</f>
        <v>Tabell LB3. Körsträckor och antal lastbilar efter årsmodell/tillverkningsår och totalvikt. År 2022.</v>
      </c>
      <c r="B13" s="206"/>
      <c r="C13" s="205" t="str">
        <f>'LB Tab 3-5'!$A$2</f>
        <v>Table LB3. Vehicle kilometers (10 kilometers) and number of lorries by year of model/construction and permissible maximum weight. Year 2022.</v>
      </c>
    </row>
    <row r="14" spans="1:3" ht="30" customHeight="1" x14ac:dyDescent="0.25">
      <c r="A14" s="205" t="str">
        <f>'LB Tab 3-5'!$A$32</f>
        <v>Tabell LB4. Körsträckor och antal lastbilar efter ägare, yrkesmässig trafik, firmabilstrafik och totalvikt. År 2022.</v>
      </c>
      <c r="B14" s="206"/>
      <c r="C14" s="205" t="str">
        <f>'LB Tab 3-5'!$A$33</f>
        <v>Table LB4. Vehicle kilometers (10 kilometers) and number of lorries by owner and used in transport for hire or reward or transport on own account. Year 2022.</v>
      </c>
    </row>
    <row r="15" spans="1:3" ht="15.75" customHeight="1" x14ac:dyDescent="0.25">
      <c r="A15" s="205" t="str">
        <f>'LB Tab 3-5'!$A$48</f>
        <v>Tabell LB5. Körsträckor och antal lastbilar efter karosseri. År 2022.</v>
      </c>
      <c r="B15" s="206"/>
      <c r="C15" s="205" t="str">
        <f>'LB Tab 3-5'!$A$49</f>
        <v>Table LB5. Vehicle kilometers (10 kilometers) and number of lorries by type of body. Year 2022.</v>
      </c>
    </row>
    <row r="16" spans="1:3" ht="15.75" customHeight="1" x14ac:dyDescent="0.25">
      <c r="A16" s="205" t="str">
        <f>'LB Tab 6-7'!$A$1</f>
        <v>Tabell LB6. Körsträckor och antal lastbilar efter totalvikt. År 2022.</v>
      </c>
      <c r="B16" s="206"/>
      <c r="C16" s="205" t="str">
        <f>'LB Tab 6-7'!$A$2</f>
        <v>Table LB6. Vehicle kilometers (10 kilometers) and number of lorries by permissible maximum weight. Year 2022.</v>
      </c>
    </row>
    <row r="17" spans="1:3" ht="15.75" customHeight="1" x14ac:dyDescent="0.25">
      <c r="A17" s="205" t="str">
        <f>'LB Tab 6-7'!$A$27</f>
        <v>Tabell LB7. Körsträckor och antal lastbilar efter maximilastvikt. År 2022.</v>
      </c>
      <c r="B17" s="206"/>
      <c r="C17" s="205" t="str">
        <f>'LB Tab 6-7'!$A$28</f>
        <v>Table LB7. Vehicle kilometers (10 kilometers) and number of lorries by load capacity. Year 2022.</v>
      </c>
    </row>
    <row r="18" spans="1:3" x14ac:dyDescent="0.25">
      <c r="A18" s="202"/>
      <c r="B18" s="202"/>
      <c r="C18" s="202"/>
    </row>
    <row r="19" spans="1:3" ht="15.75" customHeight="1" x14ac:dyDescent="0.25">
      <c r="A19" s="203" t="s">
        <v>85</v>
      </c>
      <c r="B19" s="203"/>
      <c r="C19" s="204" t="s">
        <v>187</v>
      </c>
    </row>
    <row r="20" spans="1:3" ht="30" customHeight="1" x14ac:dyDescent="0.25">
      <c r="A20" s="205" t="str">
        <f>'BU Tab 1'!A1</f>
        <v>Tabell BU1. Total körsträcka, antal bussar och genomsnittlig körsträcka. Åren 1999–2022.</v>
      </c>
      <c r="B20" s="206"/>
      <c r="C20" s="205" t="str">
        <f>'BU Tab 1'!A2</f>
        <v>Table BU1. Vehicle kilometers (10 kilometers), number of buses and average kilometers driven (10 kilometers). Years 1999–2022.</v>
      </c>
    </row>
    <row r="21" spans="1:3" ht="15.75" customHeight="1" x14ac:dyDescent="0.25">
      <c r="A21" s="205" t="str">
        <f>'BU Tab 2-4'!A1</f>
        <v>Tabell BU2. Körsträckor och antal bussar efter årsmodell/tillverkningsår. År 2022.</v>
      </c>
      <c r="B21" s="206"/>
      <c r="C21" s="205" t="str">
        <f>'BU Tab 2-4'!A2</f>
        <v>Table BU2. Vehicle kilometres (10 kilometres) and number of buses by year of model/construction. Year 2022.</v>
      </c>
    </row>
    <row r="22" spans="1:3" ht="15.75" customHeight="1" x14ac:dyDescent="0.25">
      <c r="A22" s="205" t="str">
        <f>'BU Tab 2-4'!A31</f>
        <v>Tabell BU3. Körsträckor och antal bussar efter bussklass. År 2022.</v>
      </c>
      <c r="B22" s="206"/>
      <c r="C22" s="205" t="str">
        <f>'BU Tab 2-4'!A32</f>
        <v>Table BU3. Vehicle kilometres (10 kilometres) by bus class. Year 2022.</v>
      </c>
    </row>
    <row r="23" spans="1:3" ht="15.75" customHeight="1" x14ac:dyDescent="0.25">
      <c r="A23" s="205" t="str">
        <f>'BU Tab 2-4'!A48</f>
        <v>Tabell BU4. Körsträckor och antal bussar efter drivmedel. År 2022.</v>
      </c>
      <c r="B23" s="206"/>
      <c r="C23" s="205" t="str">
        <f>'BU Tab 2-4'!A49</f>
        <v>Table BU4. Vehicle kilometers (10 kilometers) and number of buses by fuel. Year 2022.</v>
      </c>
    </row>
    <row r="24" spans="1:3" x14ac:dyDescent="0.25">
      <c r="A24" s="202"/>
      <c r="B24" s="202"/>
      <c r="C24" s="202"/>
    </row>
    <row r="25" spans="1:3" ht="15.75" customHeight="1" x14ac:dyDescent="0.25">
      <c r="A25" s="203" t="s">
        <v>86</v>
      </c>
      <c r="B25" s="203"/>
      <c r="C25" s="204" t="s">
        <v>188</v>
      </c>
    </row>
    <row r="26" spans="1:3" ht="30" customHeight="1" x14ac:dyDescent="0.25">
      <c r="A26" s="205" t="str">
        <f>'MC Tab 1'!A1</f>
        <v>Tabell MC1. Total körsträcka, antal fordon och genomsnittlig körsträcka. Åren 1999–2021.</v>
      </c>
      <c r="B26" s="206"/>
      <c r="C26" s="205" t="str">
        <f>'MC Tab 1'!A2</f>
        <v>Table MC1. Vehicle kilometers (10 kilometers), number of vehicles and average kilometers driven (10 kilometers). Years 1999–2021.</v>
      </c>
    </row>
    <row r="27" spans="1:3" ht="30" customHeight="1" x14ac:dyDescent="0.25">
      <c r="A27" s="205" t="str">
        <f>'MC Tab 2-4'!A1</f>
        <v>Tabell MC2. Körsträckor och antal motorcyklar efter årsmodell/tillverkningsår och ägare. År 2021.</v>
      </c>
      <c r="B27" s="206"/>
      <c r="C27" s="205" t="str">
        <f>'MC Tab 2-4'!A2</f>
        <v>Table MC2. Number of motorcycles and average 10 kilometres driven by year of model/construction and owner. Year 2021.</v>
      </c>
    </row>
    <row r="28" spans="1:3" ht="30" customHeight="1" x14ac:dyDescent="0.25">
      <c r="A28" s="205" t="str">
        <f>'MC Tab 2-4'!A34</f>
        <v>Tabell MC3. Körsträckor och antal motorcyklar efter cylindervolym och ägare. År 2021.</v>
      </c>
      <c r="B28" s="206"/>
      <c r="C28" s="205" t="str">
        <f>'MC Tab 2-4'!A35</f>
        <v>Table MC3. Vehicle kilometers (10 kilometers) and number of motorcycles by cylinder volume and owner. Year 2021.</v>
      </c>
    </row>
    <row r="29" spans="1:3" ht="15.75" customHeight="1" x14ac:dyDescent="0.25">
      <c r="A29" s="205" t="str">
        <f>'MC Tab 2-4'!A52</f>
        <v>Tabell MC4. Körsträckor och antal motorcyklar efter ägare. År 2021.</v>
      </c>
      <c r="B29" s="206"/>
      <c r="C29" s="205" t="str">
        <f>'MC Tab 2-4'!A53</f>
        <v>Table MC4. Vehicle kilometers (10 kilometers) and number of motorcycles by owner. Year 2021.</v>
      </c>
    </row>
    <row r="30" spans="1:3" x14ac:dyDescent="0.25">
      <c r="A30" s="202"/>
      <c r="B30" s="202"/>
      <c r="C30" s="202"/>
    </row>
    <row r="31" spans="1:3" ht="15.75" customHeight="1" x14ac:dyDescent="0.25">
      <c r="A31" s="203" t="s">
        <v>133</v>
      </c>
      <c r="B31" s="203"/>
      <c r="C31" s="207" t="s">
        <v>189</v>
      </c>
    </row>
    <row r="32" spans="1:3" ht="15.75" customHeight="1" x14ac:dyDescent="0.25">
      <c r="A32" s="205" t="str">
        <f>'RS Tab 1'!A1</f>
        <v>Tabell RS1. Genomsnittlig körsträcka i mil efter registreringslän och fordonsslag. År 2022.</v>
      </c>
      <c r="B32" s="206"/>
      <c r="C32" s="205" t="str">
        <f>'RS Tab 1'!A2</f>
        <v>Table RS1. Average 10 kilometers driven by different kind of vehicles, by county. Year 2022.</v>
      </c>
    </row>
    <row r="33" spans="1:3" x14ac:dyDescent="0.25">
      <c r="A33" s="202"/>
      <c r="B33" s="202"/>
      <c r="C33" s="202"/>
    </row>
    <row r="34" spans="1:3" x14ac:dyDescent="0.25">
      <c r="A34" s="202"/>
      <c r="B34" s="202"/>
      <c r="C34" s="202"/>
    </row>
    <row r="35" spans="1:3" x14ac:dyDescent="0.25">
      <c r="A35" s="202"/>
      <c r="B35" s="202"/>
      <c r="C35" s="202"/>
    </row>
    <row r="36" spans="1:3" x14ac:dyDescent="0.25">
      <c r="A36" s="202"/>
      <c r="B36" s="202"/>
      <c r="C36" s="202"/>
    </row>
  </sheetData>
  <mergeCells count="1">
    <mergeCell ref="A1:C1"/>
  </mergeCells>
  <hyperlinks>
    <hyperlink ref="A4" location="'PB Tab 1'!A1" display="'PB Tab 1'!A1" xr:uid="{A78F91D7-AB80-4941-A165-616453C235A4}"/>
    <hyperlink ref="A6" location="'PB Tab 2-3'!A42" display="'PB Tab 2-3'!A42" xr:uid="{BA217BF5-28D9-4340-8B14-14072B618ECE}"/>
    <hyperlink ref="A13" location="'LB Tab 3-5'!A1" display="'LB Tab 3-5'!A1" xr:uid="{F484AEC5-1F59-4BD9-A81D-3474D53827AB}"/>
    <hyperlink ref="A16" location="'LB Tab 6-7'!A1" display="'LB Tab 6-7'!A1" xr:uid="{CB1FD398-AB8D-47F2-ABCA-22C8E41232C2}"/>
    <hyperlink ref="A20" location="'BU Tab 1'!A1" display="'BU Tab 1'!A1" xr:uid="{F8E2DA13-356E-4B35-976D-858FB51B4831}"/>
    <hyperlink ref="A21" location="'BU Tab 2-4'!A1" display="'BU Tab 2-4'!A1" xr:uid="{573B4AB7-EC97-4F39-8685-96D7B9BF74A5}"/>
    <hyperlink ref="A26" location="'MC Tab 1'!A1" display="'MC Tab 1'!A1" xr:uid="{5885A4C8-C86B-4340-9B9F-6D907DFCD871}"/>
    <hyperlink ref="A27" location="'MC Tab 2-4'!A1" display="'MC Tab 2-4'!A1" xr:uid="{AAEA5584-E02A-45DB-91EE-79F95847AA7B}"/>
    <hyperlink ref="A32" location="'RS Tab 1'!A1" display="'RS Tab 1'!A1" xr:uid="{8BD6E01B-2CE6-4F46-A003-400048C0CAFB}"/>
    <hyperlink ref="C4" location="'PB Tab 1'!A1" display="'PB Tab 1'!A1" xr:uid="{F204148E-BF2B-42D5-9B14-A1FA54172087}"/>
    <hyperlink ref="A5" location="'PB Tab 2-3'!A1" display="'PB Tab 2-3'!A1" xr:uid="{CF4AF4E5-FBB9-42CE-8F4F-D9688BB5103F}"/>
    <hyperlink ref="A7" location="'PB Tab 4-5'!A1" display="'PB Tab 4-5'!A1" xr:uid="{41C415AB-FE51-4C6F-816E-36570381A238}"/>
    <hyperlink ref="C7" location="'PB Tab 4-5'!A1" display="'PB Tab 4-5'!A1" xr:uid="{1AF8FEC7-E52B-4C0C-8CF1-1E13ABEE9D56}"/>
    <hyperlink ref="C6" location="'PB Tab 2-3'!A42" display="'PB Tab 2-3'!A42" xr:uid="{615815DD-8813-472C-B64E-7EC840388CCB}"/>
    <hyperlink ref="C5" location="'PB Tab 2-3'!A1" display="'PB Tab 2-3'!A1" xr:uid="{61CE06DE-4BCB-4748-B64E-101F8CE66D4A}"/>
    <hyperlink ref="A8" location="'PB Tab 4-5'!A51" display="'PB Tab 4-5'!A51" xr:uid="{46BAFFDA-B10F-4098-9710-68904D7DA1C4}"/>
    <hyperlink ref="C8" location="'PB Tab 4-5'!A51" display="'PB Tab 4-5'!A51" xr:uid="{AB2892E8-342E-4E66-A757-1F2D028BA469}"/>
    <hyperlink ref="A11" location="'LB Tab 1-2'!A1" display="'LB Tab 1-2'!A1" xr:uid="{E2BA5158-89CA-415C-ACB2-9D214D3A4C74}"/>
    <hyperlink ref="C11" location="'LB Tab 1-2'!A1" display="'LB Tab 1-2'!A1" xr:uid="{C197F406-F8FE-43DB-9B1A-6448F2132643}"/>
    <hyperlink ref="A12" location="'LB Tab 1-2'!A59" display="'LB Tab 1-2'!A59" xr:uid="{9EA745B6-1F50-4F1A-A11E-FBBBAF1578D0}"/>
    <hyperlink ref="C12" location="'LB Tab 1-2'!A59" display="'LB Tab 1-2'!A59" xr:uid="{FF0930A1-FFF5-4201-982C-04322E2D43B6}"/>
    <hyperlink ref="A14" location="'LB Tab 3-5'!A42" display="'LB Tab 3-5'!A42" xr:uid="{FABF5BDF-6694-4702-8FA6-9A709E5B8108}"/>
    <hyperlink ref="A15" location="'LB Tab 3-5'!A61" display="'LB Tab 3-5'!A61" xr:uid="{BD7B3B1F-6636-45B4-93AA-8F39D6BF80D1}"/>
    <hyperlink ref="C13" location="'LB Tab 3-5'!A1" display="'LB Tab 3-5'!A1" xr:uid="{DBD2A517-C8B2-4B07-B137-63E761BFFAF9}"/>
    <hyperlink ref="C14" location="'LB Tab 3-5'!A42" display="'LB Tab 3-5'!A42" xr:uid="{379E4ECC-9B87-4CE4-868A-826AB17E70D4}"/>
    <hyperlink ref="C15" location="'LB Tab 3-5'!A61" display="'LB Tab 3-5'!A61" xr:uid="{6AF1D095-D857-410A-93AA-D29C19F76AC8}"/>
    <hyperlink ref="A17" location="'LB Tab 6-7'!A54" display="'LB Tab 6-7'!A54" xr:uid="{0ADDB478-10F9-4EB9-A987-5CA5F8428830}"/>
    <hyperlink ref="C16" location="'LB Tab 6-7'!A1" display="'LB Tab 6-7'!A1" xr:uid="{8D196C65-4784-4B02-81D8-BC3123ED3A2E}"/>
    <hyperlink ref="C17" location="'LB Tab 6-7'!A54" display="'LB Tab 6-7'!A54" xr:uid="{292C008E-07A2-49A4-952E-5C31D76017AC}"/>
    <hyperlink ref="A22" location="'BU Tab 2-4'!A42" display="'BU Tab 2-4'!A42" xr:uid="{13A59256-EBC2-4E2F-836A-3FC45853E008}"/>
    <hyperlink ref="A23" location="'BU Tab 2-4'!A59" display="'BU Tab 2-4'!A59" xr:uid="{8E91E5D0-67CE-44FC-B70B-3B239EB3506E}"/>
    <hyperlink ref="C20" location="'BU Tab 1'!A1" display="'BU Tab 1'!A1" xr:uid="{4643EE3F-DB2E-4591-B0D1-D4E47564CEA1}"/>
    <hyperlink ref="C21" location="'BU Tab 2-4'!A1" display="'BU Tab 2-4'!A1" xr:uid="{14CAFD67-1FAA-4D33-A2C1-923E3808F4E3}"/>
    <hyperlink ref="C22" location="'BU Tab 2-4'!A42" display="'BU Tab 2-4'!A42" xr:uid="{7F70AB3B-5413-4F94-85F7-94C1D74A2765}"/>
    <hyperlink ref="C23" location="'BU Tab 2-4'!A59" display="'BU Tab 2-4'!A59" xr:uid="{85B40170-30D2-4DD0-8362-4DFE62F4E6DB}"/>
    <hyperlink ref="A28" location="'MC Tab 2-4'!A45" display="'MC Tab 2-4'!A45" xr:uid="{30A7853A-C297-4F0E-BCED-774C71D44908}"/>
    <hyperlink ref="A29" location="'MC Tab 2-4'!A59" display="'MC Tab 2-4'!A59" xr:uid="{AF7DE7AF-1034-4260-926D-551F257AFBFC}"/>
    <hyperlink ref="C26" location="'MC Tab 1'!A1" display="'MC Tab 1'!A1" xr:uid="{1704472B-CF35-4294-9C0D-95420A84EE44}"/>
    <hyperlink ref="C27" location="'MC Tab 2-4'!A1" display="'MC Tab 2-4'!A1" xr:uid="{7FB38F67-1F50-43FB-B2AB-D67566A7A5D3}"/>
    <hyperlink ref="C28" location="'MC Tab 2-4'!A45" display="'MC Tab 2-4'!A45" xr:uid="{D85AA902-0319-49A1-B11B-3D86790E9AE1}"/>
    <hyperlink ref="C29" location="'MC Tab 2-4'!A59" display="'MC Tab 2-4'!A59" xr:uid="{948E3B9D-35EF-4DDB-A43B-761B90169122}"/>
    <hyperlink ref="C32" location="'RS Tab 1'!A1" display="'RS Tab 1'!A1" xr:uid="{7DB04EA3-BA97-4EEB-9895-1FCEEB5670AD}"/>
  </hyperlinks>
  <pageMargins left="0.75" right="0.75" top="1" bottom="1" header="0.5" footer="0.5"/>
  <pageSetup paperSize="9" scale="4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12382-49B2-466F-AC97-27D7399042F5}">
  <dimension ref="A1:A22"/>
  <sheetViews>
    <sheetView zoomScaleNormal="100" zoomScaleSheetLayoutView="100" workbookViewId="0"/>
  </sheetViews>
  <sheetFormatPr defaultColWidth="9.109375" defaultRowHeight="13.2" x14ac:dyDescent="0.25"/>
  <cols>
    <col min="1" max="1" width="106.44140625" style="211" customWidth="1"/>
    <col min="2" max="16384" width="9.109375" style="211"/>
  </cols>
  <sheetData>
    <row r="1" spans="1:1" s="210" customFormat="1" ht="19.5" customHeight="1" x14ac:dyDescent="0.25">
      <c r="A1" s="209" t="s">
        <v>230</v>
      </c>
    </row>
    <row r="3" spans="1:1" x14ac:dyDescent="0.25">
      <c r="A3" s="194" t="s">
        <v>231</v>
      </c>
    </row>
    <row r="4" spans="1:1" ht="42" customHeight="1" x14ac:dyDescent="0.25">
      <c r="A4" s="212" t="s">
        <v>268</v>
      </c>
    </row>
    <row r="5" spans="1:1" x14ac:dyDescent="0.25">
      <c r="A5" s="212"/>
    </row>
    <row r="6" spans="1:1" ht="20.399999999999999" customHeight="1" x14ac:dyDescent="0.25">
      <c r="A6" s="194" t="s">
        <v>232</v>
      </c>
    </row>
    <row r="7" spans="1:1" ht="111" customHeight="1" x14ac:dyDescent="0.25">
      <c r="A7" s="212" t="s">
        <v>233</v>
      </c>
    </row>
    <row r="8" spans="1:1" ht="14.25" customHeight="1" x14ac:dyDescent="0.25">
      <c r="A8" s="212"/>
    </row>
    <row r="9" spans="1:1" x14ac:dyDescent="0.25">
      <c r="A9" s="194" t="s">
        <v>234</v>
      </c>
    </row>
    <row r="10" spans="1:1" ht="56.25" customHeight="1" x14ac:dyDescent="0.25">
      <c r="A10" s="212" t="s">
        <v>235</v>
      </c>
    </row>
    <row r="12" spans="1:1" ht="20.399999999999999" x14ac:dyDescent="0.25">
      <c r="A12" s="213" t="s">
        <v>236</v>
      </c>
    </row>
    <row r="14" spans="1:1" x14ac:dyDescent="0.25">
      <c r="A14" s="194" t="s">
        <v>237</v>
      </c>
    </row>
    <row r="15" spans="1:1" ht="40.5" customHeight="1" x14ac:dyDescent="0.25">
      <c r="A15" s="212" t="s">
        <v>238</v>
      </c>
    </row>
    <row r="16" spans="1:1" x14ac:dyDescent="0.25">
      <c r="A16" s="212"/>
    </row>
    <row r="17" spans="1:1" x14ac:dyDescent="0.25">
      <c r="A17" s="194" t="s">
        <v>239</v>
      </c>
    </row>
    <row r="18" spans="1:1" ht="52.8" x14ac:dyDescent="0.25">
      <c r="A18" s="212" t="s">
        <v>240</v>
      </c>
    </row>
    <row r="19" spans="1:1" ht="52.8" x14ac:dyDescent="0.25">
      <c r="A19" s="212" t="s">
        <v>241</v>
      </c>
    </row>
    <row r="20" spans="1:1" x14ac:dyDescent="0.25">
      <c r="A20" s="212"/>
    </row>
    <row r="21" spans="1:1" x14ac:dyDescent="0.25">
      <c r="A21" s="194" t="s">
        <v>242</v>
      </c>
    </row>
    <row r="22" spans="1:1" ht="66" x14ac:dyDescent="0.25">
      <c r="A22" s="212" t="s">
        <v>243</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7B052-0D4F-4AC7-A262-ED2D4572A5EB}">
  <sheetPr>
    <pageSetUpPr fitToPage="1"/>
  </sheetPr>
  <dimension ref="A1:F40"/>
  <sheetViews>
    <sheetView showGridLines="0" zoomScaleNormal="100" zoomScaleSheetLayoutView="100" workbookViewId="0"/>
  </sheetViews>
  <sheetFormatPr defaultColWidth="8.6640625" defaultRowHeight="13.2" x14ac:dyDescent="0.25"/>
  <cols>
    <col min="1" max="1" width="127.33203125" style="211" customWidth="1"/>
    <col min="2" max="16384" width="8.6640625" style="211"/>
  </cols>
  <sheetData>
    <row r="1" spans="1:1" s="201" customFormat="1" ht="30" customHeight="1" x14ac:dyDescent="0.25">
      <c r="A1" s="240" t="s">
        <v>244</v>
      </c>
    </row>
    <row r="40" spans="6:6" x14ac:dyDescent="0.25">
      <c r="F40" s="116"/>
    </row>
  </sheetData>
  <pageMargins left="0.7" right="0.7" top="0.75" bottom="0.75" header="0.3" footer="0.3"/>
  <pageSetup paperSize="9" scale="66"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D75CE-AEBD-4C7E-BF84-AC4F607B5142}">
  <dimension ref="A1:E11"/>
  <sheetViews>
    <sheetView zoomScaleNormal="100" zoomScaleSheetLayoutView="93" workbookViewId="0">
      <selection sqref="A1:C1"/>
    </sheetView>
  </sheetViews>
  <sheetFormatPr defaultColWidth="9.109375" defaultRowHeight="13.2" x14ac:dyDescent="0.25"/>
  <cols>
    <col min="1" max="1" width="4.44140625" style="214" bestFit="1" customWidth="1"/>
    <col min="2" max="2" width="47.5546875" style="214" customWidth="1"/>
    <col min="3" max="3" width="49.88671875" style="214" customWidth="1"/>
    <col min="4" max="16384" width="9.109375" style="214"/>
  </cols>
  <sheetData>
    <row r="1" spans="1:5" ht="20.399999999999999" x14ac:dyDescent="0.25">
      <c r="A1" s="243" t="s">
        <v>245</v>
      </c>
      <c r="B1" s="243"/>
      <c r="C1" s="243"/>
    </row>
    <row r="3" spans="1:5" x14ac:dyDescent="0.25">
      <c r="A3" s="215" t="s">
        <v>246</v>
      </c>
      <c r="C3" s="216" t="s">
        <v>247</v>
      </c>
    </row>
    <row r="4" spans="1:5" x14ac:dyDescent="0.25">
      <c r="A4" s="217"/>
    </row>
    <row r="5" spans="1:5" x14ac:dyDescent="0.25">
      <c r="A5" s="218" t="s">
        <v>248</v>
      </c>
      <c r="B5" s="214" t="s">
        <v>249</v>
      </c>
      <c r="C5" s="214" t="s">
        <v>250</v>
      </c>
    </row>
    <row r="6" spans="1:5" x14ac:dyDescent="0.25">
      <c r="A6" s="218" t="s">
        <v>251</v>
      </c>
      <c r="B6" s="214" t="s">
        <v>252</v>
      </c>
      <c r="C6" s="214" t="s">
        <v>253</v>
      </c>
    </row>
    <row r="7" spans="1:5" ht="13.8" x14ac:dyDescent="0.3">
      <c r="A7" s="219" t="s">
        <v>254</v>
      </c>
      <c r="B7" s="220" t="s">
        <v>255</v>
      </c>
      <c r="C7" s="214" t="s">
        <v>256</v>
      </c>
    </row>
    <row r="8" spans="1:5" x14ac:dyDescent="0.25">
      <c r="A8" s="221">
        <v>0</v>
      </c>
      <c r="B8" s="214" t="s">
        <v>257</v>
      </c>
      <c r="C8" s="214" t="s">
        <v>258</v>
      </c>
    </row>
    <row r="9" spans="1:5" x14ac:dyDescent="0.25">
      <c r="A9" s="218" t="s">
        <v>259</v>
      </c>
      <c r="B9" s="220" t="s">
        <v>260</v>
      </c>
      <c r="C9" s="214" t="s">
        <v>261</v>
      </c>
    </row>
    <row r="10" spans="1:5" ht="13.8" x14ac:dyDescent="0.3">
      <c r="A10" s="218" t="s">
        <v>262</v>
      </c>
      <c r="B10" s="220" t="s">
        <v>263</v>
      </c>
      <c r="C10" s="214" t="s">
        <v>264</v>
      </c>
      <c r="E10" s="219"/>
    </row>
    <row r="11" spans="1:5" ht="26.4" x14ac:dyDescent="0.25">
      <c r="A11" s="222" t="s">
        <v>265</v>
      </c>
      <c r="B11" s="223" t="s">
        <v>266</v>
      </c>
      <c r="C11" s="224" t="s">
        <v>267</v>
      </c>
    </row>
  </sheetData>
  <mergeCells count="1">
    <mergeCell ref="A1:C1"/>
  </mergeCells>
  <pageMargins left="0.7" right="0.7"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31"/>
  <sheetViews>
    <sheetView showGridLines="0" workbookViewId="0"/>
  </sheetViews>
  <sheetFormatPr defaultRowHeight="13.2" x14ac:dyDescent="0.25"/>
  <cols>
    <col min="2" max="2" width="15.44140625" bestFit="1" customWidth="1"/>
    <col min="3" max="3" width="16.44140625" bestFit="1" customWidth="1"/>
    <col min="4" max="4" width="23.5546875" bestFit="1" customWidth="1"/>
  </cols>
  <sheetData>
    <row r="1" spans="1:18" x14ac:dyDescent="0.25">
      <c r="A1" s="3" t="s">
        <v>198</v>
      </c>
    </row>
    <row r="2" spans="1:18" s="31" customFormat="1" ht="12.75" customHeight="1" x14ac:dyDescent="0.2">
      <c r="A2" s="110" t="s">
        <v>199</v>
      </c>
      <c r="B2" s="15"/>
      <c r="C2" s="15"/>
      <c r="D2" s="15"/>
      <c r="O2" s="26"/>
      <c r="P2" s="26"/>
      <c r="Q2" s="26"/>
      <c r="R2" s="26"/>
    </row>
    <row r="3" spans="1:18" x14ac:dyDescent="0.25">
      <c r="A3" s="137"/>
      <c r="B3" s="137"/>
      <c r="C3" s="137"/>
      <c r="D3" s="137"/>
    </row>
    <row r="4" spans="1:18" x14ac:dyDescent="0.25">
      <c r="A4" s="79" t="s">
        <v>0</v>
      </c>
      <c r="B4" s="138" t="s">
        <v>159</v>
      </c>
      <c r="C4" s="138" t="s">
        <v>13</v>
      </c>
      <c r="D4" s="138" t="s">
        <v>158</v>
      </c>
    </row>
    <row r="5" spans="1:18" x14ac:dyDescent="0.25">
      <c r="A5" s="139">
        <v>1999</v>
      </c>
      <c r="B5" s="64">
        <v>5670643852.1000004</v>
      </c>
      <c r="C5" s="64">
        <v>4370924</v>
      </c>
      <c r="D5" s="64">
        <f t="shared" ref="D5:D26" si="0">B5/C5</f>
        <v>1297.3558570453297</v>
      </c>
    </row>
    <row r="6" spans="1:18" x14ac:dyDescent="0.25">
      <c r="A6" s="53">
        <v>2000</v>
      </c>
      <c r="B6" s="21">
        <v>5855474348.1999998</v>
      </c>
      <c r="C6" s="21">
        <v>4496868</v>
      </c>
      <c r="D6" s="21">
        <f t="shared" si="0"/>
        <v>1302.1227992905283</v>
      </c>
    </row>
    <row r="7" spans="1:18" x14ac:dyDescent="0.25">
      <c r="A7" s="53">
        <v>2001</v>
      </c>
      <c r="B7" s="21">
        <v>5921506460</v>
      </c>
      <c r="C7" s="21">
        <v>4616118</v>
      </c>
      <c r="D7" s="21">
        <f t="shared" si="0"/>
        <v>1282.7892311245078</v>
      </c>
    </row>
    <row r="8" spans="1:18" x14ac:dyDescent="0.25">
      <c r="A8" s="53">
        <v>2002</v>
      </c>
      <c r="B8" s="21">
        <v>5943992726</v>
      </c>
      <c r="C8" s="21">
        <v>4628334</v>
      </c>
      <c r="D8" s="21">
        <f t="shared" si="0"/>
        <v>1284.2618371967105</v>
      </c>
    </row>
    <row r="9" spans="1:18" x14ac:dyDescent="0.25">
      <c r="A9" s="53">
        <v>2003</v>
      </c>
      <c r="B9" s="21">
        <v>6037040610</v>
      </c>
      <c r="C9" s="21">
        <v>4643535</v>
      </c>
      <c r="D9" s="21">
        <f t="shared" si="0"/>
        <v>1300.0958558511995</v>
      </c>
    </row>
    <row r="10" spans="1:18" x14ac:dyDescent="0.25">
      <c r="A10" s="53">
        <v>2004</v>
      </c>
      <c r="B10" s="21">
        <v>6125068678</v>
      </c>
      <c r="C10" s="21">
        <v>4689599</v>
      </c>
      <c r="D10" s="21">
        <f t="shared" si="0"/>
        <v>1306.0964653907508</v>
      </c>
    </row>
    <row r="11" spans="1:18" x14ac:dyDescent="0.25">
      <c r="A11" s="53">
        <v>2005</v>
      </c>
      <c r="B11" s="21">
        <v>6158036407</v>
      </c>
      <c r="C11" s="21">
        <v>4744718</v>
      </c>
      <c r="D11" s="21">
        <f t="shared" si="0"/>
        <v>1297.8719508725283</v>
      </c>
    </row>
    <row r="12" spans="1:18" x14ac:dyDescent="0.25">
      <c r="A12" s="53">
        <v>2006</v>
      </c>
      <c r="B12" s="21">
        <v>6207406936</v>
      </c>
      <c r="C12" s="21">
        <v>4813525</v>
      </c>
      <c r="D12" s="21">
        <f t="shared" si="0"/>
        <v>1289.5761289283842</v>
      </c>
    </row>
    <row r="13" spans="1:18" x14ac:dyDescent="0.25">
      <c r="A13" s="53">
        <v>2007</v>
      </c>
      <c r="B13" s="21">
        <v>6319684828</v>
      </c>
      <c r="C13" s="21">
        <v>4867107</v>
      </c>
      <c r="D13" s="21">
        <f t="shared" si="0"/>
        <v>1298.4478927625794</v>
      </c>
    </row>
    <row r="14" spans="1:18" x14ac:dyDescent="0.25">
      <c r="A14" s="53">
        <v>2008</v>
      </c>
      <c r="B14" s="21">
        <v>6367674932</v>
      </c>
      <c r="C14" s="21">
        <v>4833533</v>
      </c>
      <c r="D14" s="21">
        <f t="shared" si="0"/>
        <v>1317.3955638660168</v>
      </c>
    </row>
    <row r="15" spans="1:18" x14ac:dyDescent="0.25">
      <c r="A15" s="53">
        <v>2009</v>
      </c>
      <c r="B15" s="21">
        <v>6272007118</v>
      </c>
      <c r="C15" s="21">
        <v>4827462</v>
      </c>
      <c r="D15" s="21">
        <f t="shared" si="0"/>
        <v>1299.2349019008332</v>
      </c>
    </row>
    <row r="16" spans="1:18" x14ac:dyDescent="0.25">
      <c r="A16" s="53">
        <v>2010</v>
      </c>
      <c r="B16" s="21">
        <v>6271244185</v>
      </c>
      <c r="C16" s="21">
        <v>4934447</v>
      </c>
      <c r="D16" s="21">
        <f t="shared" si="0"/>
        <v>1270.911245981566</v>
      </c>
    </row>
    <row r="17" spans="1:10" x14ac:dyDescent="0.25">
      <c r="A17" s="53">
        <v>2011</v>
      </c>
      <c r="B17" s="21">
        <v>6322594571</v>
      </c>
      <c r="C17" s="21">
        <v>5017674</v>
      </c>
      <c r="D17" s="21">
        <f t="shared" si="0"/>
        <v>1260.0648370141225</v>
      </c>
    </row>
    <row r="18" spans="1:10" x14ac:dyDescent="0.25">
      <c r="A18" s="53">
        <v>2012</v>
      </c>
      <c r="B18" s="21">
        <v>6280639665.6999998</v>
      </c>
      <c r="C18" s="21">
        <v>5084351</v>
      </c>
      <c r="D18" s="21">
        <f t="shared" si="0"/>
        <v>1235.2883712591834</v>
      </c>
    </row>
    <row r="19" spans="1:10" x14ac:dyDescent="0.25">
      <c r="A19" s="53">
        <v>2013</v>
      </c>
      <c r="B19" s="21">
        <v>6278008025</v>
      </c>
      <c r="C19" s="21">
        <v>5133323</v>
      </c>
      <c r="D19" s="21">
        <f t="shared" si="0"/>
        <v>1222.9910381637781</v>
      </c>
    </row>
    <row r="20" spans="1:10" x14ac:dyDescent="0.25">
      <c r="A20" s="53">
        <v>2014</v>
      </c>
      <c r="B20" s="21">
        <v>6381268446.6999998</v>
      </c>
      <c r="C20" s="21">
        <v>5222751</v>
      </c>
      <c r="D20" s="21">
        <f t="shared" si="0"/>
        <v>1221.8213058022486</v>
      </c>
    </row>
    <row r="21" spans="1:10" x14ac:dyDescent="0.25">
      <c r="A21" s="53">
        <v>2015</v>
      </c>
      <c r="B21" s="21">
        <v>6531145878.4000006</v>
      </c>
      <c r="C21" s="21">
        <v>5346543</v>
      </c>
      <c r="D21" s="21">
        <f t="shared" si="0"/>
        <v>1221.5642665550433</v>
      </c>
    </row>
    <row r="22" spans="1:10" x14ac:dyDescent="0.25">
      <c r="A22" s="53">
        <v>2016</v>
      </c>
      <c r="B22" s="21">
        <v>6717615860.5</v>
      </c>
      <c r="C22" s="21">
        <v>5488070</v>
      </c>
      <c r="D22" s="21">
        <f t="shared" si="0"/>
        <v>1224.0397554149272</v>
      </c>
    </row>
    <row r="23" spans="1:10" x14ac:dyDescent="0.25">
      <c r="A23" s="53">
        <v>2017</v>
      </c>
      <c r="B23" s="21">
        <v>6808195546</v>
      </c>
      <c r="C23" s="21">
        <v>5619968</v>
      </c>
      <c r="D23" s="21">
        <f t="shared" si="0"/>
        <v>1211.4295928375393</v>
      </c>
    </row>
    <row r="24" spans="1:10" x14ac:dyDescent="0.25">
      <c r="A24" s="53">
        <v>2018</v>
      </c>
      <c r="B24" s="21">
        <v>6866374264</v>
      </c>
      <c r="C24" s="21">
        <v>5701798</v>
      </c>
      <c r="D24" s="21">
        <f t="shared" si="0"/>
        <v>1204.2471978137423</v>
      </c>
    </row>
    <row r="25" spans="1:10" x14ac:dyDescent="0.25">
      <c r="A25" s="53">
        <v>2019</v>
      </c>
      <c r="B25" s="21">
        <v>6714206425</v>
      </c>
      <c r="C25" s="21">
        <v>5733321</v>
      </c>
      <c r="D25" s="21">
        <f t="shared" si="0"/>
        <v>1171.0850351829245</v>
      </c>
    </row>
    <row r="26" spans="1:10" x14ac:dyDescent="0.25">
      <c r="A26" s="53">
        <v>2020</v>
      </c>
      <c r="B26" s="21">
        <v>6282377816.1999998</v>
      </c>
      <c r="C26" s="21">
        <v>5711535</v>
      </c>
      <c r="D26" s="21">
        <f t="shared" si="0"/>
        <v>1099.9456041501978</v>
      </c>
    </row>
    <row r="27" spans="1:10" x14ac:dyDescent="0.25">
      <c r="A27" s="53">
        <v>2021</v>
      </c>
      <c r="B27" s="21">
        <v>6385010928.1000004</v>
      </c>
      <c r="C27" s="21">
        <v>5741625</v>
      </c>
      <c r="D27" s="21">
        <f t="shared" ref="D27" si="1">B27/C27</f>
        <v>1112.0564174950473</v>
      </c>
    </row>
    <row r="28" spans="1:10" x14ac:dyDescent="0.25">
      <c r="A28" s="117">
        <v>2022</v>
      </c>
      <c r="B28" s="107">
        <v>6485144792.5</v>
      </c>
      <c r="C28" s="107">
        <v>5759366</v>
      </c>
      <c r="D28" s="140">
        <v>1126.0171330000001</v>
      </c>
    </row>
    <row r="29" spans="1:10" x14ac:dyDescent="0.25">
      <c r="A29" s="31" t="s">
        <v>228</v>
      </c>
    </row>
    <row r="30" spans="1:10" x14ac:dyDescent="0.25">
      <c r="A30" s="13" t="s">
        <v>229</v>
      </c>
    </row>
    <row r="31" spans="1:10" x14ac:dyDescent="0.25">
      <c r="J31" s="156"/>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0">
    <pageSetUpPr fitToPage="1"/>
  </sheetPr>
  <dimension ref="A1:X41"/>
  <sheetViews>
    <sheetView showGridLines="0" zoomScaleNormal="100" workbookViewId="0"/>
  </sheetViews>
  <sheetFormatPr defaultColWidth="9.109375" defaultRowHeight="12.75" customHeight="1" x14ac:dyDescent="0.2"/>
  <cols>
    <col min="1" max="1" width="15.6640625" style="1" customWidth="1"/>
    <col min="2" max="2" width="13.33203125" style="1" customWidth="1"/>
    <col min="3" max="3" width="14.6640625" style="1" customWidth="1"/>
    <col min="4" max="4" width="2.44140625" style="1" customWidth="1"/>
    <col min="5" max="5" width="12.33203125" style="1" customWidth="1"/>
    <col min="6" max="6" width="9.109375" style="1"/>
    <col min="7" max="7" width="2.44140625" style="1" customWidth="1"/>
    <col min="8" max="8" width="9.5546875" style="1" customWidth="1"/>
    <col min="9" max="9" width="10.33203125" style="1" customWidth="1"/>
    <col min="10" max="10" width="11.88671875" style="1" customWidth="1"/>
    <col min="11" max="11" width="11.6640625" style="1" customWidth="1"/>
    <col min="12" max="12" width="13.88671875" style="1" customWidth="1"/>
    <col min="13" max="13" width="11.5546875" style="1" customWidth="1"/>
    <col min="14" max="14" width="14.5546875" style="1" customWidth="1"/>
    <col min="15" max="15" width="14.44140625" style="6" customWidth="1"/>
    <col min="16" max="16" width="17.109375" style="6" customWidth="1"/>
    <col min="17" max="17" width="12.6640625" style="6" customWidth="1"/>
    <col min="18" max="18" width="10.88671875" style="6" bestFit="1" customWidth="1"/>
    <col min="19" max="20" width="12.6640625" style="1" customWidth="1"/>
    <col min="21" max="21" width="9.5546875" style="1" bestFit="1" customWidth="1"/>
    <col min="22" max="23" width="9.109375" style="1"/>
    <col min="24" max="24" width="9.5546875" style="1" bestFit="1" customWidth="1"/>
    <col min="25" max="16384" width="9.109375" style="1"/>
  </cols>
  <sheetData>
    <row r="1" spans="1:24" ht="12.75" customHeight="1" x14ac:dyDescent="0.25">
      <c r="A1" s="3" t="s">
        <v>202</v>
      </c>
      <c r="I1" s="25"/>
    </row>
    <row r="2" spans="1:24" ht="12.75" customHeight="1" x14ac:dyDescent="0.2">
      <c r="A2" s="110" t="s">
        <v>203</v>
      </c>
      <c r="B2" s="15"/>
      <c r="C2" s="15"/>
      <c r="D2" s="15"/>
    </row>
    <row r="3" spans="1:24" ht="12.75" customHeight="1" x14ac:dyDescent="0.2">
      <c r="A3" s="12"/>
      <c r="B3" s="34"/>
      <c r="C3" s="34"/>
      <c r="D3" s="34"/>
      <c r="E3" s="34"/>
      <c r="F3" s="34"/>
      <c r="G3" s="34"/>
      <c r="H3" s="12"/>
      <c r="I3" s="12"/>
      <c r="J3" s="12"/>
    </row>
    <row r="4" spans="1:24" s="52" customFormat="1" ht="12.75" customHeight="1" x14ac:dyDescent="0.2">
      <c r="B4" s="244" t="s">
        <v>68</v>
      </c>
      <c r="C4" s="244"/>
      <c r="D4" s="4"/>
      <c r="E4" s="244" t="s">
        <v>13</v>
      </c>
      <c r="F4" s="244"/>
      <c r="G4" s="1"/>
      <c r="H4" s="244" t="s">
        <v>14</v>
      </c>
      <c r="I4" s="244"/>
      <c r="J4" s="244"/>
      <c r="O4" s="22"/>
      <c r="P4" s="22"/>
      <c r="Q4" s="22"/>
      <c r="R4" s="22"/>
    </row>
    <row r="5" spans="1:24" ht="12.75" customHeight="1" x14ac:dyDescent="0.2">
      <c r="A5" s="52" t="s">
        <v>11</v>
      </c>
      <c r="B5" s="6" t="s">
        <v>109</v>
      </c>
      <c r="C5" s="6" t="s">
        <v>110</v>
      </c>
      <c r="D5" s="6"/>
      <c r="E5" s="6" t="s">
        <v>109</v>
      </c>
      <c r="F5" s="6" t="s">
        <v>110</v>
      </c>
      <c r="G5" s="6"/>
      <c r="H5" s="6" t="s">
        <v>109</v>
      </c>
      <c r="I5" s="6" t="s">
        <v>110</v>
      </c>
    </row>
    <row r="6" spans="1:24" s="52" customFormat="1" ht="12.75" customHeight="1" x14ac:dyDescent="0.2">
      <c r="A6" s="9" t="s">
        <v>9</v>
      </c>
      <c r="B6" s="16" t="s">
        <v>82</v>
      </c>
      <c r="C6" s="16" t="s">
        <v>82</v>
      </c>
      <c r="D6" s="16"/>
      <c r="E6" s="16" t="s">
        <v>82</v>
      </c>
      <c r="F6" s="16" t="s">
        <v>82</v>
      </c>
      <c r="G6" s="16"/>
      <c r="H6" s="16" t="s">
        <v>82</v>
      </c>
      <c r="I6" s="16" t="s">
        <v>82</v>
      </c>
      <c r="J6" s="58" t="s">
        <v>1</v>
      </c>
      <c r="N6" s="61"/>
      <c r="O6" s="61"/>
      <c r="P6" s="22"/>
      <c r="Q6" s="22"/>
      <c r="R6" s="22"/>
    </row>
    <row r="7" spans="1:24" ht="12.75" customHeight="1" x14ac:dyDescent="0.2">
      <c r="A7" s="29" t="s">
        <v>128</v>
      </c>
      <c r="B7" s="21">
        <v>6565664.2999999998</v>
      </c>
      <c r="C7" s="21">
        <v>1768493.7</v>
      </c>
      <c r="D7" s="21"/>
      <c r="E7" s="21">
        <v>21861</v>
      </c>
      <c r="F7" s="21">
        <v>5993</v>
      </c>
      <c r="G7" s="21"/>
      <c r="H7" s="21">
        <f>B7/E7</f>
        <v>300.33686931064454</v>
      </c>
      <c r="I7" s="21">
        <f>C7/F7</f>
        <v>295.09322542966794</v>
      </c>
      <c r="J7" s="21">
        <f>(B7+C7)/(E7+F7)</f>
        <v>299.20865943850077</v>
      </c>
      <c r="K7" s="23"/>
      <c r="L7" s="23"/>
      <c r="M7" s="23"/>
      <c r="N7" s="37"/>
      <c r="O7" s="37"/>
      <c r="P7" s="17"/>
      <c r="Q7" s="17"/>
      <c r="R7" s="104"/>
      <c r="S7" s="17"/>
      <c r="T7" s="8"/>
      <c r="U7" s="11"/>
      <c r="V7" s="11"/>
      <c r="W7" s="11"/>
      <c r="X7" s="8"/>
    </row>
    <row r="8" spans="1:24" ht="12.75" customHeight="1" x14ac:dyDescent="0.2">
      <c r="A8" s="29" t="s">
        <v>127</v>
      </c>
      <c r="B8" s="21">
        <v>57519091.200000003</v>
      </c>
      <c r="C8" s="21">
        <v>10463376.9</v>
      </c>
      <c r="D8" s="21"/>
      <c r="E8" s="21">
        <v>79006</v>
      </c>
      <c r="F8" s="21">
        <v>14396</v>
      </c>
      <c r="G8" s="21"/>
      <c r="H8" s="21">
        <f t="shared" ref="H8:H20" si="0">B8/E8</f>
        <v>728.03446826823279</v>
      </c>
      <c r="I8" s="21">
        <f t="shared" ref="I8:I20" si="1">C8/F8</f>
        <v>726.82529174770775</v>
      </c>
      <c r="J8" s="21">
        <f t="shared" ref="J8:J21" si="2">(B8+C8)/(E8+F8)</f>
        <v>727.84809854178718</v>
      </c>
      <c r="K8" s="23"/>
      <c r="L8" s="23"/>
      <c r="M8" s="23"/>
      <c r="N8" s="37"/>
      <c r="O8" s="37"/>
      <c r="P8" s="17"/>
      <c r="Q8" s="17"/>
      <c r="R8" s="104"/>
      <c r="S8" s="17"/>
      <c r="T8" s="8"/>
      <c r="U8" s="11"/>
      <c r="V8" s="11"/>
      <c r="W8" s="11"/>
      <c r="X8" s="8"/>
    </row>
    <row r="9" spans="1:24" ht="12.75" customHeight="1" x14ac:dyDescent="0.2">
      <c r="A9" s="29" t="s">
        <v>116</v>
      </c>
      <c r="B9" s="21">
        <v>112303954.5</v>
      </c>
      <c r="C9" s="21">
        <v>20022710.800000001</v>
      </c>
      <c r="D9" s="21"/>
      <c r="E9" s="21">
        <v>159853</v>
      </c>
      <c r="F9" s="21">
        <v>31074</v>
      </c>
      <c r="G9" s="21"/>
      <c r="H9" s="21">
        <f t="shared" si="0"/>
        <v>702.54517900821384</v>
      </c>
      <c r="I9" s="21">
        <f t="shared" si="1"/>
        <v>644.35575722468946</v>
      </c>
      <c r="J9" s="21">
        <f t="shared" si="2"/>
        <v>693.07465837728557</v>
      </c>
      <c r="K9" s="23"/>
      <c r="L9" s="23"/>
      <c r="M9" s="23"/>
      <c r="N9" s="37"/>
      <c r="O9" s="37"/>
      <c r="P9" s="17"/>
      <c r="Q9" s="17"/>
      <c r="R9" s="104"/>
      <c r="S9" s="17"/>
      <c r="T9" s="8"/>
      <c r="U9" s="11"/>
      <c r="V9" s="11"/>
      <c r="W9" s="11"/>
      <c r="X9" s="8"/>
    </row>
    <row r="10" spans="1:24" ht="12.75" customHeight="1" x14ac:dyDescent="0.2">
      <c r="A10" s="29" t="s">
        <v>117</v>
      </c>
      <c r="B10" s="21">
        <v>298573646.69999999</v>
      </c>
      <c r="C10" s="21">
        <v>53197471.399999999</v>
      </c>
      <c r="D10" s="21"/>
      <c r="E10" s="21">
        <v>349132</v>
      </c>
      <c r="F10" s="21">
        <v>62813</v>
      </c>
      <c r="G10" s="21"/>
      <c r="H10" s="21">
        <f t="shared" si="0"/>
        <v>855.18842930467554</v>
      </c>
      <c r="I10" s="21">
        <f t="shared" si="1"/>
        <v>846.91817617372203</v>
      </c>
      <c r="J10" s="21">
        <f t="shared" si="2"/>
        <v>853.92738860770237</v>
      </c>
      <c r="K10" s="23"/>
      <c r="L10" s="23"/>
      <c r="M10" s="23"/>
      <c r="N10" s="37"/>
      <c r="O10" s="37"/>
      <c r="P10" s="17"/>
      <c r="Q10" s="17"/>
      <c r="R10" s="104"/>
      <c r="S10" s="17"/>
      <c r="T10" s="8"/>
      <c r="U10" s="11"/>
      <c r="V10" s="11"/>
      <c r="W10" s="11"/>
      <c r="X10" s="8"/>
    </row>
    <row r="11" spans="1:24" ht="12.75" customHeight="1" x14ac:dyDescent="0.2">
      <c r="A11" s="29" t="s">
        <v>118</v>
      </c>
      <c r="B11" s="21">
        <v>300930768</v>
      </c>
      <c r="C11" s="21">
        <v>56830630.299999997</v>
      </c>
      <c r="D11" s="21"/>
      <c r="E11" s="21">
        <v>332395</v>
      </c>
      <c r="F11" s="21">
        <v>68097</v>
      </c>
      <c r="G11" s="21"/>
      <c r="H11" s="21">
        <f t="shared" si="0"/>
        <v>905.34083846026567</v>
      </c>
      <c r="I11" s="21">
        <f t="shared" si="1"/>
        <v>834.5540963625416</v>
      </c>
      <c r="J11" s="21">
        <f t="shared" si="2"/>
        <v>893.30473093095497</v>
      </c>
      <c r="K11" s="23"/>
      <c r="L11" s="23"/>
      <c r="M11" s="23"/>
      <c r="N11" s="37"/>
      <c r="O11" s="37"/>
      <c r="P11" s="17"/>
      <c r="Q11" s="17"/>
      <c r="R11" s="104"/>
      <c r="S11" s="17"/>
      <c r="T11" s="8"/>
      <c r="U11" s="11"/>
      <c r="V11" s="11"/>
      <c r="W11" s="11"/>
      <c r="X11" s="8"/>
    </row>
    <row r="12" spans="1:24" ht="12.75" customHeight="1" x14ac:dyDescent="0.2">
      <c r="A12" s="29" t="s">
        <v>119</v>
      </c>
      <c r="B12" s="21">
        <v>534844074.19999999</v>
      </c>
      <c r="C12" s="21">
        <v>105708852.40000001</v>
      </c>
      <c r="D12" s="21"/>
      <c r="E12" s="21">
        <v>547373</v>
      </c>
      <c r="F12" s="21">
        <v>117147</v>
      </c>
      <c r="G12" s="21"/>
      <c r="H12" s="21">
        <f t="shared" si="0"/>
        <v>977.11080780381928</v>
      </c>
      <c r="I12" s="21">
        <f t="shared" si="1"/>
        <v>902.36072968151132</v>
      </c>
      <c r="J12" s="21">
        <f t="shared" si="2"/>
        <v>963.933254981039</v>
      </c>
      <c r="K12" s="23"/>
      <c r="L12" s="23"/>
      <c r="M12" s="23"/>
      <c r="N12" s="37"/>
      <c r="O12" s="37"/>
      <c r="P12" s="17"/>
      <c r="Q12" s="17"/>
      <c r="R12" s="104"/>
      <c r="S12" s="17"/>
      <c r="T12" s="8"/>
      <c r="U12" s="11"/>
      <c r="V12" s="11"/>
      <c r="W12" s="11"/>
      <c r="X12" s="8"/>
    </row>
    <row r="13" spans="1:24" ht="12.75" customHeight="1" x14ac:dyDescent="0.2">
      <c r="A13" s="29" t="s">
        <v>120</v>
      </c>
      <c r="B13" s="21">
        <v>581670576.70000005</v>
      </c>
      <c r="C13" s="21">
        <v>161994630.80000001</v>
      </c>
      <c r="D13" s="21"/>
      <c r="E13" s="21">
        <v>550314</v>
      </c>
      <c r="F13" s="21">
        <v>141446</v>
      </c>
      <c r="G13" s="21"/>
      <c r="H13" s="21">
        <f t="shared" si="0"/>
        <v>1056.9794275631732</v>
      </c>
      <c r="I13" s="21">
        <f t="shared" si="1"/>
        <v>1145.2754464601333</v>
      </c>
      <c r="J13" s="21">
        <f t="shared" si="2"/>
        <v>1075.0335484850236</v>
      </c>
      <c r="K13" s="23"/>
      <c r="L13" s="23"/>
      <c r="M13" s="23"/>
      <c r="N13" s="37"/>
      <c r="O13" s="37"/>
      <c r="P13" s="17"/>
      <c r="V13" s="11"/>
      <c r="W13" s="11"/>
      <c r="X13" s="8"/>
    </row>
    <row r="14" spans="1:24" ht="12.75" customHeight="1" x14ac:dyDescent="0.2">
      <c r="A14" s="29" t="s">
        <v>121</v>
      </c>
      <c r="B14" s="21">
        <v>621687934.70000005</v>
      </c>
      <c r="C14" s="21">
        <v>158398056.69999999</v>
      </c>
      <c r="D14" s="21"/>
      <c r="E14" s="21">
        <v>571091</v>
      </c>
      <c r="F14" s="21">
        <v>141166</v>
      </c>
      <c r="G14" s="21"/>
      <c r="H14" s="21">
        <f t="shared" si="0"/>
        <v>1088.5969743876196</v>
      </c>
      <c r="I14" s="21">
        <f t="shared" si="1"/>
        <v>1122.0694551095871</v>
      </c>
      <c r="J14" s="21">
        <f t="shared" si="2"/>
        <v>1095.2310632257741</v>
      </c>
      <c r="K14" s="23"/>
      <c r="L14" s="23"/>
      <c r="M14" s="23"/>
      <c r="N14" s="37"/>
      <c r="O14" s="37"/>
      <c r="P14" s="17"/>
      <c r="V14" s="11"/>
      <c r="W14" s="11"/>
      <c r="X14" s="8"/>
    </row>
    <row r="15" spans="1:24" ht="12.75" customHeight="1" x14ac:dyDescent="0.2">
      <c r="A15" s="29" t="s">
        <v>122</v>
      </c>
      <c r="B15" s="21">
        <v>694538811.89999998</v>
      </c>
      <c r="C15" s="21">
        <v>203158989.40000001</v>
      </c>
      <c r="D15" s="21"/>
      <c r="E15" s="21">
        <v>578299</v>
      </c>
      <c r="F15" s="21">
        <v>168646</v>
      </c>
      <c r="G15" s="21"/>
      <c r="H15" s="21">
        <f t="shared" si="0"/>
        <v>1201.0029619625834</v>
      </c>
      <c r="I15" s="21">
        <f t="shared" si="1"/>
        <v>1204.6475421889638</v>
      </c>
      <c r="J15" s="21">
        <f t="shared" si="2"/>
        <v>1201.8258389841287</v>
      </c>
      <c r="K15" s="23"/>
      <c r="L15" s="23"/>
      <c r="M15" s="23"/>
      <c r="N15" s="37"/>
      <c r="O15" s="37"/>
      <c r="P15" s="17"/>
      <c r="V15" s="11"/>
      <c r="W15" s="11"/>
      <c r="X15" s="8"/>
    </row>
    <row r="16" spans="1:24" ht="12.75" customHeight="1" x14ac:dyDescent="0.2">
      <c r="A16" s="29" t="s">
        <v>123</v>
      </c>
      <c r="B16" s="21">
        <v>1184077421.9000001</v>
      </c>
      <c r="C16" s="21">
        <v>673394911.39999998</v>
      </c>
      <c r="D16" s="21"/>
      <c r="E16" s="21">
        <v>854399</v>
      </c>
      <c r="F16" s="21">
        <v>426691</v>
      </c>
      <c r="G16" s="21"/>
      <c r="H16" s="21">
        <f t="shared" si="0"/>
        <v>1385.8600278090214</v>
      </c>
      <c r="I16" s="21">
        <f t="shared" si="1"/>
        <v>1578.1793180545171</v>
      </c>
      <c r="J16" s="21">
        <f t="shared" si="2"/>
        <v>1449.9155666658862</v>
      </c>
      <c r="K16" s="23"/>
      <c r="L16" s="23"/>
      <c r="M16" s="23"/>
      <c r="N16" s="37"/>
      <c r="O16" s="37"/>
      <c r="P16" s="17"/>
      <c r="V16" s="11"/>
      <c r="W16" s="11"/>
      <c r="X16" s="8"/>
    </row>
    <row r="17" spans="1:24" ht="12.75" customHeight="1" x14ac:dyDescent="0.2">
      <c r="A17" s="29" t="s">
        <v>124</v>
      </c>
      <c r="B17" s="21">
        <v>221068608.09999999</v>
      </c>
      <c r="C17" s="21">
        <v>298949170.19999999</v>
      </c>
      <c r="D17" s="21"/>
      <c r="E17" s="21">
        <v>186711</v>
      </c>
      <c r="F17" s="21">
        <v>220731</v>
      </c>
      <c r="G17" s="21"/>
      <c r="H17" s="21">
        <f t="shared" si="0"/>
        <v>1184.0149112799995</v>
      </c>
      <c r="I17" s="21">
        <f t="shared" si="1"/>
        <v>1354.3596966443317</v>
      </c>
      <c r="J17" s="21">
        <f t="shared" si="2"/>
        <v>1276.2989046293706</v>
      </c>
      <c r="K17" s="23"/>
      <c r="L17" s="23"/>
      <c r="M17" s="23"/>
      <c r="N17" s="37"/>
      <c r="O17" s="37"/>
      <c r="P17" s="17"/>
      <c r="V17" s="11"/>
      <c r="W17" s="11"/>
      <c r="X17" s="8"/>
    </row>
    <row r="18" spans="1:24" ht="12.75" customHeight="1" x14ac:dyDescent="0.2">
      <c r="A18" s="29" t="s">
        <v>125</v>
      </c>
      <c r="B18" s="21">
        <v>27432297.5</v>
      </c>
      <c r="C18" s="21">
        <v>65000234.100000001</v>
      </c>
      <c r="D18" s="21"/>
      <c r="E18" s="21">
        <v>32557</v>
      </c>
      <c r="F18" s="21">
        <v>34740</v>
      </c>
      <c r="G18" s="21"/>
      <c r="H18" s="21">
        <f t="shared" si="0"/>
        <v>842.59291396627452</v>
      </c>
      <c r="I18" s="21">
        <f t="shared" si="1"/>
        <v>1871.0487651122626</v>
      </c>
      <c r="J18" s="21">
        <f t="shared" si="2"/>
        <v>1373.5015171552966</v>
      </c>
      <c r="K18" s="23"/>
      <c r="L18" s="23"/>
      <c r="M18" s="23"/>
      <c r="N18" s="37"/>
      <c r="O18" s="37"/>
      <c r="P18" s="17"/>
      <c r="V18" s="11"/>
      <c r="W18" s="11"/>
      <c r="X18" s="8"/>
    </row>
    <row r="19" spans="1:24" ht="12.75" customHeight="1" x14ac:dyDescent="0.2">
      <c r="A19" s="29" t="s">
        <v>126</v>
      </c>
      <c r="B19" s="21">
        <v>26362813.600000001</v>
      </c>
      <c r="C19" s="21">
        <v>8673252</v>
      </c>
      <c r="D19" s="21"/>
      <c r="E19" s="21">
        <v>50494</v>
      </c>
      <c r="F19" s="21">
        <v>12926</v>
      </c>
      <c r="G19" s="21"/>
      <c r="H19" s="21">
        <f t="shared" si="0"/>
        <v>522.0979443102151</v>
      </c>
      <c r="I19" s="21">
        <f t="shared" si="1"/>
        <v>670.9927278353706</v>
      </c>
      <c r="J19" s="21">
        <f t="shared" si="2"/>
        <v>552.4450583412173</v>
      </c>
      <c r="K19" s="23"/>
      <c r="L19" s="23"/>
      <c r="M19" s="23"/>
      <c r="N19" s="37"/>
      <c r="O19" s="22"/>
      <c r="P19" s="17"/>
      <c r="V19" s="11"/>
      <c r="W19" s="11"/>
      <c r="X19" s="8"/>
    </row>
    <row r="20" spans="1:24" ht="12.75" customHeight="1" x14ac:dyDescent="0.2">
      <c r="A20" s="29" t="s">
        <v>6</v>
      </c>
      <c r="B20" s="21">
        <v>2291.8000000000002</v>
      </c>
      <c r="C20" s="21">
        <v>6057.3</v>
      </c>
      <c r="D20" s="21"/>
      <c r="E20" s="21">
        <v>5</v>
      </c>
      <c r="F20" s="21">
        <v>10</v>
      </c>
      <c r="G20" s="21"/>
      <c r="H20" s="21">
        <f t="shared" si="0"/>
        <v>458.36</v>
      </c>
      <c r="I20" s="21">
        <f t="shared" si="1"/>
        <v>605.73</v>
      </c>
      <c r="J20" s="21">
        <f t="shared" si="2"/>
        <v>556.60666666666668</v>
      </c>
      <c r="K20" s="23"/>
      <c r="L20" s="23"/>
      <c r="M20" s="23"/>
      <c r="N20" s="37"/>
      <c r="O20" s="63"/>
      <c r="P20" s="17"/>
      <c r="V20" s="11"/>
      <c r="W20" s="11"/>
      <c r="X20" s="8"/>
    </row>
    <row r="21" spans="1:24" s="10" customFormat="1" ht="12.75" customHeight="1" x14ac:dyDescent="0.2">
      <c r="A21" s="55" t="s">
        <v>1</v>
      </c>
      <c r="B21" s="32">
        <f>SUM(B7:B20)</f>
        <v>4667577955.1000013</v>
      </c>
      <c r="C21" s="32">
        <f t="shared" ref="C21:F21" si="3">SUM(C7:C20)</f>
        <v>1817566837.3999999</v>
      </c>
      <c r="D21" s="32"/>
      <c r="E21" s="32">
        <f t="shared" si="3"/>
        <v>4313490</v>
      </c>
      <c r="F21" s="32">
        <f t="shared" si="3"/>
        <v>1445876</v>
      </c>
      <c r="G21" s="32"/>
      <c r="H21" s="32">
        <f t="shared" ref="H21" si="4">B21/E21</f>
        <v>1082.0885072412366</v>
      </c>
      <c r="I21" s="32">
        <f t="shared" ref="I21" si="5">C21/F21</f>
        <v>1257.0696500944755</v>
      </c>
      <c r="J21" s="32">
        <f t="shared" si="2"/>
        <v>1126.01713322265</v>
      </c>
      <c r="K21" s="23"/>
      <c r="L21" s="23"/>
      <c r="M21" s="37"/>
      <c r="N21" s="37"/>
      <c r="O21" s="37"/>
      <c r="P21" s="37"/>
      <c r="Q21" s="37"/>
      <c r="V21" s="11"/>
      <c r="X21" s="8"/>
    </row>
    <row r="22" spans="1:24" ht="12.75" customHeight="1" x14ac:dyDescent="0.2">
      <c r="A22" s="31" t="s">
        <v>228</v>
      </c>
    </row>
    <row r="23" spans="1:24" ht="12.75" customHeight="1" x14ac:dyDescent="0.2">
      <c r="A23" s="13" t="s">
        <v>229</v>
      </c>
      <c r="N23" s="8"/>
    </row>
    <row r="24" spans="1:24" ht="12.75" customHeight="1" x14ac:dyDescent="0.2">
      <c r="C24" s="8"/>
      <c r="F24" s="8"/>
      <c r="N24" s="8"/>
      <c r="O24" s="17"/>
    </row>
    <row r="25" spans="1:24" ht="12.75" customHeight="1" x14ac:dyDescent="0.2">
      <c r="C25" s="59"/>
      <c r="D25" s="59"/>
      <c r="E25" s="59"/>
      <c r="F25" s="59"/>
      <c r="N25" s="8"/>
    </row>
    <row r="26" spans="1:24" ht="12.75" customHeight="1" x14ac:dyDescent="0.25">
      <c r="A26" s="57"/>
      <c r="B26" s="15"/>
      <c r="C26" s="15"/>
      <c r="D26" s="15"/>
    </row>
    <row r="27" spans="1:24" ht="12.75" customHeight="1" x14ac:dyDescent="0.25">
      <c r="A27" s="3" t="s">
        <v>200</v>
      </c>
      <c r="B27" s="15"/>
      <c r="C27" s="15"/>
      <c r="D27" s="15"/>
    </row>
    <row r="28" spans="1:24" ht="12.75" customHeight="1" x14ac:dyDescent="0.2">
      <c r="A28" s="110" t="s">
        <v>201</v>
      </c>
      <c r="B28" s="15"/>
      <c r="C28" s="15"/>
      <c r="D28" s="15"/>
      <c r="J28" s="31"/>
    </row>
    <row r="29" spans="1:24" ht="12.75" customHeight="1" x14ac:dyDescent="0.2">
      <c r="A29" s="12"/>
      <c r="B29" s="34"/>
      <c r="C29" s="34"/>
      <c r="D29" s="34"/>
      <c r="E29" s="12"/>
      <c r="F29" s="12"/>
      <c r="G29" s="12"/>
      <c r="H29" s="12"/>
      <c r="I29" s="12"/>
      <c r="N29" s="8"/>
    </row>
    <row r="30" spans="1:24" s="52" customFormat="1" ht="12.75" customHeight="1" x14ac:dyDescent="0.2">
      <c r="A30" s="169" t="s">
        <v>15</v>
      </c>
      <c r="B30" s="169"/>
      <c r="C30" s="170" t="s">
        <v>12</v>
      </c>
      <c r="D30" s="170"/>
      <c r="E30" s="171"/>
      <c r="F30" s="170" t="s">
        <v>13</v>
      </c>
      <c r="G30" s="170"/>
      <c r="H30" s="171"/>
      <c r="I30" s="170" t="s">
        <v>14</v>
      </c>
      <c r="J30" s="61"/>
      <c r="K30" s="62"/>
      <c r="L30" s="62"/>
      <c r="M30" s="63"/>
      <c r="N30" s="63"/>
      <c r="O30" s="62"/>
      <c r="P30" s="63"/>
    </row>
    <row r="31" spans="1:24" ht="12.75" customHeight="1" x14ac:dyDescent="0.2">
      <c r="A31" s="127" t="s">
        <v>3</v>
      </c>
      <c r="B31" s="106"/>
      <c r="C31" s="106">
        <v>4667577955.1000004</v>
      </c>
      <c r="D31" s="106"/>
      <c r="E31" s="106"/>
      <c r="F31" s="106">
        <v>4313490</v>
      </c>
      <c r="G31" s="106"/>
      <c r="H31" s="106"/>
      <c r="I31" s="106">
        <f>C31/F31</f>
        <v>1082.0885072412364</v>
      </c>
      <c r="J31" s="8"/>
      <c r="K31" s="23"/>
      <c r="L31" s="17"/>
      <c r="M31" s="123"/>
      <c r="N31" s="17"/>
      <c r="O31" s="17"/>
      <c r="P31" s="123"/>
    </row>
    <row r="32" spans="1:24" ht="12.75" customHeight="1" x14ac:dyDescent="0.2">
      <c r="A32" s="127" t="s">
        <v>16</v>
      </c>
      <c r="B32" s="106"/>
      <c r="C32" s="106">
        <v>1589942270.9000001</v>
      </c>
      <c r="D32" s="106"/>
      <c r="E32" s="106"/>
      <c r="F32" s="106">
        <v>1494231</v>
      </c>
      <c r="G32" s="106"/>
      <c r="H32" s="106"/>
      <c r="I32" s="106">
        <f t="shared" ref="I32:I39" si="6">C32/F32</f>
        <v>1064.0538650985022</v>
      </c>
      <c r="J32" s="8"/>
      <c r="K32" s="17"/>
      <c r="L32" s="17"/>
      <c r="M32" s="17"/>
      <c r="N32" s="17"/>
      <c r="O32" s="17"/>
      <c r="P32" s="17"/>
    </row>
    <row r="33" spans="1:18" ht="12.75" customHeight="1" x14ac:dyDescent="0.2">
      <c r="A33" s="127" t="s">
        <v>17</v>
      </c>
      <c r="B33" s="106"/>
      <c r="C33" s="106">
        <v>3077635684.1999998</v>
      </c>
      <c r="D33" s="106"/>
      <c r="E33" s="106"/>
      <c r="F33" s="106">
        <v>2819259</v>
      </c>
      <c r="G33" s="106"/>
      <c r="H33" s="106"/>
      <c r="I33" s="106">
        <f t="shared" si="6"/>
        <v>1091.647019376368</v>
      </c>
      <c r="J33" s="8"/>
      <c r="K33" s="17"/>
      <c r="L33" s="17"/>
      <c r="M33" s="17"/>
      <c r="N33" s="17"/>
      <c r="O33" s="17"/>
      <c r="P33" s="17"/>
    </row>
    <row r="34" spans="1:18" ht="12.75" customHeight="1" x14ac:dyDescent="0.2">
      <c r="A34" s="127" t="s">
        <v>4</v>
      </c>
      <c r="B34" s="106"/>
      <c r="C34" s="106">
        <v>1817566837.4000001</v>
      </c>
      <c r="D34" s="106"/>
      <c r="E34" s="106"/>
      <c r="F34" s="106">
        <v>1445876</v>
      </c>
      <c r="G34" s="106"/>
      <c r="H34" s="106"/>
      <c r="I34" s="106">
        <f t="shared" si="6"/>
        <v>1257.0696500944757</v>
      </c>
      <c r="J34" s="8"/>
      <c r="K34" s="17"/>
      <c r="L34" s="17"/>
      <c r="M34" s="17"/>
      <c r="N34" s="17"/>
      <c r="O34" s="17"/>
      <c r="P34" s="17"/>
    </row>
    <row r="35" spans="1:18" ht="12.75" customHeight="1" x14ac:dyDescent="0.2">
      <c r="A35" s="127" t="s">
        <v>18</v>
      </c>
      <c r="B35" s="106"/>
      <c r="C35" s="106">
        <v>679247821.70000005</v>
      </c>
      <c r="D35" s="106"/>
      <c r="E35" s="106"/>
      <c r="F35" s="106">
        <v>575765</v>
      </c>
      <c r="G35" s="106"/>
      <c r="H35" s="106"/>
      <c r="I35" s="106">
        <f t="shared" si="6"/>
        <v>1179.7310043159971</v>
      </c>
      <c r="J35" s="8"/>
      <c r="K35" s="17"/>
      <c r="L35" s="17"/>
      <c r="M35" s="17"/>
      <c r="N35" s="17"/>
      <c r="O35" s="17"/>
      <c r="P35" s="17"/>
    </row>
    <row r="36" spans="1:18" s="66" customFormat="1" ht="12.75" customHeight="1" x14ac:dyDescent="0.2">
      <c r="A36" s="128" t="s">
        <v>1</v>
      </c>
      <c r="B36" s="107"/>
      <c r="C36" s="107">
        <f>C31+C34</f>
        <v>6485144792.5</v>
      </c>
      <c r="D36" s="107"/>
      <c r="E36" s="107"/>
      <c r="F36" s="107">
        <f>F31+F34</f>
        <v>5759366</v>
      </c>
      <c r="G36" s="107"/>
      <c r="H36" s="107"/>
      <c r="I36" s="107">
        <f t="shared" si="6"/>
        <v>1126.0171332226498</v>
      </c>
      <c r="J36" s="8"/>
      <c r="K36" s="99"/>
      <c r="L36" s="17"/>
      <c r="M36" s="17"/>
      <c r="N36" s="18"/>
      <c r="O36" s="130"/>
      <c r="P36" s="99"/>
      <c r="Q36" s="112"/>
      <c r="R36" s="65"/>
    </row>
    <row r="37" spans="1:18" ht="12.75" customHeight="1" x14ac:dyDescent="0.2">
      <c r="A37" s="127" t="s">
        <v>111</v>
      </c>
      <c r="B37" s="106"/>
      <c r="C37" s="106">
        <v>820611661.89999998</v>
      </c>
      <c r="D37" s="106"/>
      <c r="E37" s="106"/>
      <c r="F37" s="106">
        <v>581668</v>
      </c>
      <c r="G37" s="106"/>
      <c r="H37" s="106"/>
      <c r="I37" s="106">
        <f t="shared" si="6"/>
        <v>1410.7904541766093</v>
      </c>
      <c r="J37" s="8"/>
      <c r="K37" s="17"/>
      <c r="L37" s="17"/>
      <c r="M37" s="17"/>
      <c r="N37" s="17"/>
      <c r="O37" s="17"/>
      <c r="P37" s="17"/>
    </row>
    <row r="38" spans="1:18" ht="12.75" customHeight="1" x14ac:dyDescent="0.2">
      <c r="A38" s="127" t="s">
        <v>167</v>
      </c>
      <c r="B38" s="106"/>
      <c r="C38" s="106">
        <v>117504920.5</v>
      </c>
      <c r="D38" s="106"/>
      <c r="E38" s="106"/>
      <c r="F38" s="106">
        <v>20128</v>
      </c>
      <c r="G38" s="106"/>
      <c r="H38" s="106"/>
      <c r="I38" s="106">
        <f t="shared" si="6"/>
        <v>5837.8835701510334</v>
      </c>
      <c r="J38" s="8"/>
      <c r="K38" s="17"/>
      <c r="L38" s="17"/>
      <c r="M38" s="17"/>
      <c r="N38" s="17"/>
      <c r="O38" s="17"/>
      <c r="P38" s="17"/>
    </row>
    <row r="39" spans="1:18" s="66" customFormat="1" ht="12.75" customHeight="1" x14ac:dyDescent="0.2">
      <c r="A39" s="148" t="s">
        <v>168</v>
      </c>
      <c r="B39" s="107"/>
      <c r="C39" s="107">
        <v>46047640.799999997</v>
      </c>
      <c r="D39" s="107"/>
      <c r="E39" s="107"/>
      <c r="F39" s="107">
        <v>86135</v>
      </c>
      <c r="G39" s="107"/>
      <c r="H39" s="107"/>
      <c r="I39" s="107">
        <f t="shared" si="6"/>
        <v>534.59848841934172</v>
      </c>
      <c r="J39" s="8"/>
      <c r="K39" s="99"/>
      <c r="L39" s="17"/>
      <c r="M39" s="17"/>
      <c r="N39" s="18"/>
      <c r="O39" s="63"/>
      <c r="P39" s="63"/>
      <c r="Q39" s="112"/>
      <c r="R39" s="65"/>
    </row>
    <row r="40" spans="1:18" ht="12.75" customHeight="1" x14ac:dyDescent="0.2">
      <c r="A40" s="31" t="s">
        <v>228</v>
      </c>
      <c r="K40" s="8"/>
      <c r="L40" s="8"/>
      <c r="M40" s="17"/>
      <c r="N40" s="17"/>
      <c r="O40" s="63"/>
    </row>
    <row r="41" spans="1:18" ht="12.75" customHeight="1" x14ac:dyDescent="0.2">
      <c r="A41" s="13" t="s">
        <v>229</v>
      </c>
      <c r="K41" s="8"/>
      <c r="L41" s="8"/>
      <c r="M41" s="8"/>
      <c r="N41" s="63"/>
      <c r="O41" s="63"/>
    </row>
  </sheetData>
  <mergeCells count="3">
    <mergeCell ref="B4:C4"/>
    <mergeCell ref="E4:F4"/>
    <mergeCell ref="H4:J4"/>
  </mergeCells>
  <phoneticPr fontId="5" type="noConversion"/>
  <pageMargins left="0.70866141732283472" right="0.15748031496062992" top="0.98425196850393704" bottom="0.55118110236220474" header="0.51181102362204722" footer="0.51181102362204722"/>
  <pageSetup paperSize="9" scale="94" orientation="portrait" r:id="rId1"/>
  <headerFooter alignWithMargins="0">
    <oddHeader>&amp;R&amp;"Arial,Fet"PERSONBILAR</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11">
    <pageSetUpPr fitToPage="1"/>
  </sheetPr>
  <dimension ref="A1:AF75"/>
  <sheetViews>
    <sheetView showGridLines="0" zoomScaleNormal="100" workbookViewId="0"/>
  </sheetViews>
  <sheetFormatPr defaultColWidth="9.109375" defaultRowHeight="12.75" customHeight="1" x14ac:dyDescent="0.2"/>
  <cols>
    <col min="1" max="1" width="12" style="31" customWidth="1"/>
    <col min="2" max="2" width="12.88671875" style="31" customWidth="1"/>
    <col min="3" max="3" width="5.88671875" style="31" customWidth="1"/>
    <col min="4" max="4" width="12.109375" style="31" customWidth="1"/>
    <col min="5" max="5" width="2.109375" style="31" customWidth="1"/>
    <col min="6" max="6" width="7.109375" style="31" customWidth="1"/>
    <col min="7" max="7" width="11.88671875" style="31" customWidth="1"/>
    <col min="8" max="8" width="3.109375" style="31" customWidth="1"/>
    <col min="9" max="9" width="11.33203125" style="31" customWidth="1"/>
    <col min="10" max="10" width="2.109375" style="31" customWidth="1"/>
    <col min="11" max="11" width="10.5546875" style="31" customWidth="1"/>
    <col min="12" max="12" width="2.33203125" style="31" customWidth="1"/>
    <col min="13" max="13" width="12.33203125" style="31" customWidth="1"/>
    <col min="14" max="14" width="2.109375" style="31" customWidth="1"/>
    <col min="15" max="15" width="10.109375" style="31" customWidth="1"/>
    <col min="16" max="16" width="2.33203125" style="31" customWidth="1"/>
    <col min="17" max="17" width="10.109375" style="31" customWidth="1"/>
    <col min="18" max="19" width="12" style="31" customWidth="1"/>
    <col min="20" max="21" width="13.109375" style="31" customWidth="1"/>
    <col min="22" max="22" width="10.88671875" style="31" bestFit="1" customWidth="1"/>
    <col min="23" max="23" width="21.33203125" style="31" customWidth="1"/>
    <col min="24" max="24" width="13.5546875" style="31" customWidth="1"/>
    <col min="25" max="26" width="9.5546875" style="31" bestFit="1" customWidth="1"/>
    <col min="27" max="27" width="9.5546875" style="31" customWidth="1"/>
    <col min="28" max="28" width="12.88671875" style="31" customWidth="1"/>
    <col min="29" max="30" width="9.109375" style="31"/>
    <col min="31" max="31" width="13.44140625" style="31" customWidth="1"/>
    <col min="32" max="16384" width="9.109375" style="31"/>
  </cols>
  <sheetData>
    <row r="1" spans="1:32" ht="12.75" customHeight="1" x14ac:dyDescent="0.2">
      <c r="A1" s="19"/>
      <c r="M1" s="25"/>
      <c r="N1" s="25"/>
    </row>
    <row r="2" spans="1:32" ht="12.75" customHeight="1" x14ac:dyDescent="0.25">
      <c r="A2" s="57" t="s">
        <v>284</v>
      </c>
      <c r="B2" s="15"/>
      <c r="C2" s="15"/>
      <c r="D2" s="15"/>
      <c r="E2" s="15"/>
      <c r="F2" s="15"/>
      <c r="G2" s="15"/>
      <c r="H2" s="15"/>
      <c r="I2" s="15"/>
      <c r="J2" s="15"/>
    </row>
    <row r="3" spans="1:32" ht="12.75" customHeight="1" x14ac:dyDescent="0.25">
      <c r="A3" s="3" t="s">
        <v>285</v>
      </c>
      <c r="B3" s="15"/>
      <c r="C3" s="15"/>
      <c r="D3" s="15"/>
      <c r="E3" s="15"/>
      <c r="F3" s="15"/>
      <c r="G3" s="15"/>
      <c r="H3" s="15"/>
      <c r="I3" s="15"/>
      <c r="J3" s="15"/>
    </row>
    <row r="4" spans="1:32" ht="12.75" customHeight="1" x14ac:dyDescent="0.2">
      <c r="A4" s="110" t="s">
        <v>286</v>
      </c>
      <c r="B4" s="15"/>
      <c r="C4" s="15"/>
      <c r="D4" s="15"/>
      <c r="E4" s="15"/>
      <c r="F4" s="15"/>
      <c r="G4" s="15"/>
      <c r="H4" s="15"/>
      <c r="I4" s="15"/>
      <c r="J4" s="15"/>
    </row>
    <row r="5" spans="1:32" ht="12.75" customHeight="1" x14ac:dyDescent="0.2">
      <c r="A5" s="33"/>
      <c r="B5" s="34"/>
      <c r="C5" s="34"/>
      <c r="D5" s="34"/>
      <c r="E5" s="34"/>
      <c r="F5" s="34"/>
      <c r="G5" s="34"/>
      <c r="H5" s="34"/>
      <c r="I5" s="34"/>
      <c r="J5" s="34"/>
      <c r="K5" s="33"/>
      <c r="L5" s="33"/>
      <c r="M5" s="33"/>
      <c r="N5" s="33"/>
      <c r="O5" s="33"/>
      <c r="P5" s="33"/>
      <c r="Q5" s="33"/>
    </row>
    <row r="6" spans="1:32" ht="12.75" customHeight="1" x14ac:dyDescent="0.2">
      <c r="A6" s="19"/>
      <c r="B6" s="245" t="s">
        <v>12</v>
      </c>
      <c r="C6" s="245"/>
      <c r="D6" s="245"/>
      <c r="E6" s="142"/>
      <c r="F6" s="19"/>
      <c r="G6" s="245" t="s">
        <v>20</v>
      </c>
      <c r="H6" s="245"/>
      <c r="I6" s="245"/>
      <c r="J6" s="19"/>
      <c r="K6" s="245" t="s">
        <v>14</v>
      </c>
      <c r="L6" s="245"/>
      <c r="M6" s="245"/>
      <c r="N6" s="245"/>
      <c r="O6" s="245"/>
      <c r="P6" s="142"/>
      <c r="Q6" s="31" t="s">
        <v>151</v>
      </c>
      <c r="R6" s="109"/>
    </row>
    <row r="7" spans="1:32" s="54" customFormat="1" ht="12.75" customHeight="1" x14ac:dyDescent="0.2">
      <c r="A7" s="31" t="s">
        <v>19</v>
      </c>
      <c r="B7" s="89" t="s">
        <v>109</v>
      </c>
      <c r="C7" s="89"/>
      <c r="D7" s="89" t="s">
        <v>110</v>
      </c>
      <c r="E7" s="89"/>
      <c r="F7" s="89"/>
      <c r="G7" s="89" t="s">
        <v>109</v>
      </c>
      <c r="H7" s="89"/>
      <c r="I7" s="89" t="s">
        <v>110</v>
      </c>
      <c r="J7" s="89"/>
      <c r="K7" s="89" t="s">
        <v>109</v>
      </c>
      <c r="L7" s="89"/>
      <c r="M7" s="89" t="s">
        <v>110</v>
      </c>
      <c r="N7" s="89"/>
      <c r="Q7" s="54" t="s">
        <v>153</v>
      </c>
      <c r="S7" s="31"/>
      <c r="T7" s="31"/>
      <c r="U7" s="31"/>
      <c r="V7" s="31"/>
      <c r="W7" s="31"/>
      <c r="X7" s="31"/>
      <c r="Y7" s="31"/>
      <c r="Z7" s="31"/>
      <c r="AA7" s="31"/>
      <c r="AB7" s="31"/>
      <c r="AC7" s="31"/>
    </row>
    <row r="8" spans="1:32" ht="12.75" customHeight="1" x14ac:dyDescent="0.2">
      <c r="A8" s="33" t="s">
        <v>21</v>
      </c>
      <c r="B8" s="35" t="s">
        <v>82</v>
      </c>
      <c r="C8" s="35"/>
      <c r="D8" s="35" t="s">
        <v>82</v>
      </c>
      <c r="E8" s="35"/>
      <c r="F8" s="35"/>
      <c r="G8" s="35" t="s">
        <v>82</v>
      </c>
      <c r="H8" s="35"/>
      <c r="I8" s="35" t="s">
        <v>82</v>
      </c>
      <c r="J8" s="35"/>
      <c r="K8" s="35" t="s">
        <v>82</v>
      </c>
      <c r="L8" s="35"/>
      <c r="M8" s="35" t="s">
        <v>82</v>
      </c>
      <c r="N8" s="35"/>
      <c r="O8" s="80" t="s">
        <v>1</v>
      </c>
      <c r="P8" s="80"/>
      <c r="Q8" s="33" t="s">
        <v>154</v>
      </c>
      <c r="S8" s="37"/>
    </row>
    <row r="9" spans="1:32" ht="12.75" customHeight="1" x14ac:dyDescent="0.2">
      <c r="A9" s="149" t="s">
        <v>172</v>
      </c>
      <c r="B9" s="21">
        <v>511410551.5</v>
      </c>
      <c r="C9" s="21"/>
      <c r="D9" s="21">
        <v>131708588.90000001</v>
      </c>
      <c r="E9" s="21"/>
      <c r="F9" s="21"/>
      <c r="G9" s="21">
        <v>855214</v>
      </c>
      <c r="H9" s="21"/>
      <c r="I9" s="21">
        <v>252401</v>
      </c>
      <c r="J9" s="21"/>
      <c r="K9" s="21">
        <f>B9/G9</f>
        <v>597.99132322436253</v>
      </c>
      <c r="L9" s="21"/>
      <c r="M9" s="21">
        <f>D9/I9</f>
        <v>521.82276971961289</v>
      </c>
      <c r="N9" s="21"/>
      <c r="O9" s="21">
        <f>(B9+D9)/(G9+I9)</f>
        <v>580.63419184463919</v>
      </c>
      <c r="P9" s="21"/>
      <c r="Q9" s="21">
        <v>1.933214</v>
      </c>
      <c r="R9" s="123"/>
      <c r="S9" s="123"/>
      <c r="T9" s="109"/>
      <c r="AD9" s="232"/>
      <c r="AE9" s="43"/>
      <c r="AF9" s="43"/>
    </row>
    <row r="10" spans="1:32" ht="12.75" customHeight="1" x14ac:dyDescent="0.2">
      <c r="A10" s="53">
        <v>2005</v>
      </c>
      <c r="B10" s="21">
        <v>124541835.5</v>
      </c>
      <c r="C10" s="21"/>
      <c r="D10" s="21">
        <v>25745354.699999999</v>
      </c>
      <c r="E10" s="21"/>
      <c r="F10" s="21"/>
      <c r="G10" s="21">
        <v>146207</v>
      </c>
      <c r="H10" s="21"/>
      <c r="I10" s="21">
        <v>32831</v>
      </c>
      <c r="J10" s="21"/>
      <c r="K10" s="21">
        <f t="shared" ref="K10:K29" si="0">B10/G10</f>
        <v>851.81855519913552</v>
      </c>
      <c r="L10" s="21"/>
      <c r="M10" s="21">
        <f t="shared" ref="M10:M29" si="1">D10/I10</f>
        <v>784.17820657305595</v>
      </c>
      <c r="N10" s="21"/>
      <c r="O10" s="21">
        <f t="shared" ref="O10:O29" si="2">(B10+D10)/(G10+I10)</f>
        <v>839.41504149956984</v>
      </c>
      <c r="P10" s="21"/>
      <c r="Q10" s="21">
        <v>2.6184409999999998</v>
      </c>
      <c r="R10" s="123"/>
      <c r="S10" s="123"/>
      <c r="T10" s="109"/>
      <c r="AD10" s="232"/>
      <c r="AE10" s="43"/>
      <c r="AF10" s="43"/>
    </row>
    <row r="11" spans="1:32" ht="12.75" customHeight="1" x14ac:dyDescent="0.2">
      <c r="A11" s="53">
        <v>2006</v>
      </c>
      <c r="B11" s="21">
        <v>147400277.19999999</v>
      </c>
      <c r="C11" s="21"/>
      <c r="D11" s="21">
        <v>30420025.100000001</v>
      </c>
      <c r="E11" s="21"/>
      <c r="F11" s="21"/>
      <c r="G11" s="21">
        <v>162351</v>
      </c>
      <c r="H11" s="21"/>
      <c r="I11" s="21">
        <v>34819</v>
      </c>
      <c r="J11" s="21"/>
      <c r="K11" s="21">
        <f t="shared" si="0"/>
        <v>907.91111357490865</v>
      </c>
      <c r="L11" s="21"/>
      <c r="M11" s="21">
        <f t="shared" si="1"/>
        <v>873.66165312042278</v>
      </c>
      <c r="N11" s="21"/>
      <c r="O11" s="21">
        <f t="shared" si="2"/>
        <v>901.86287112643902</v>
      </c>
      <c r="P11" s="21"/>
      <c r="Q11" s="21">
        <v>2.778146</v>
      </c>
      <c r="R11" s="123"/>
      <c r="S11" s="123"/>
      <c r="T11" s="109"/>
      <c r="AD11" s="232"/>
      <c r="AE11" s="43"/>
      <c r="AF11" s="43"/>
    </row>
    <row r="12" spans="1:32" ht="12.75" customHeight="1" x14ac:dyDescent="0.2">
      <c r="A12" s="53">
        <v>2007</v>
      </c>
      <c r="B12" s="21">
        <v>183116873.30000001</v>
      </c>
      <c r="C12" s="21"/>
      <c r="D12" s="21">
        <v>37584267.700000003</v>
      </c>
      <c r="E12" s="21"/>
      <c r="F12" s="21"/>
      <c r="G12" s="21">
        <v>188245</v>
      </c>
      <c r="H12" s="21"/>
      <c r="I12" s="21">
        <v>39136</v>
      </c>
      <c r="J12" s="21"/>
      <c r="K12" s="21">
        <f t="shared" si="0"/>
        <v>972.75823155993521</v>
      </c>
      <c r="L12" s="21"/>
      <c r="M12" s="21">
        <f t="shared" si="1"/>
        <v>960.35025807440729</v>
      </c>
      <c r="N12" s="21"/>
      <c r="O12" s="21">
        <f t="shared" si="2"/>
        <v>970.62261578583957</v>
      </c>
      <c r="P12" s="21"/>
      <c r="Q12" s="21">
        <v>2.9532509999999998</v>
      </c>
      <c r="R12" s="123"/>
      <c r="S12" s="123"/>
      <c r="T12" s="109"/>
      <c r="AD12" s="232"/>
      <c r="AE12" s="43"/>
      <c r="AF12" s="43"/>
    </row>
    <row r="13" spans="1:32" ht="12.75" customHeight="1" x14ac:dyDescent="0.2">
      <c r="A13" s="53">
        <v>2008</v>
      </c>
      <c r="B13" s="21">
        <v>165089496.59999999</v>
      </c>
      <c r="C13" s="21"/>
      <c r="D13" s="21">
        <v>32039116.399999999</v>
      </c>
      <c r="E13" s="21"/>
      <c r="F13" s="21"/>
      <c r="G13" s="21">
        <v>161939</v>
      </c>
      <c r="H13" s="21"/>
      <c r="I13" s="21">
        <v>32111</v>
      </c>
      <c r="J13" s="21"/>
      <c r="K13" s="21">
        <f t="shared" si="0"/>
        <v>1019.4548354627359</v>
      </c>
      <c r="L13" s="21"/>
      <c r="M13" s="21">
        <f t="shared" si="1"/>
        <v>997.76140263461116</v>
      </c>
      <c r="N13" s="21"/>
      <c r="O13" s="21">
        <f t="shared" si="2"/>
        <v>1015.8650502447823</v>
      </c>
      <c r="P13" s="21"/>
      <c r="Q13" s="21">
        <v>3.0671439999999999</v>
      </c>
      <c r="R13" s="123"/>
      <c r="S13" s="123"/>
      <c r="T13" s="109"/>
      <c r="AD13" s="232"/>
      <c r="AE13" s="43"/>
      <c r="AF13" s="43"/>
    </row>
    <row r="14" spans="1:32" ht="12.75" customHeight="1" x14ac:dyDescent="0.2">
      <c r="A14" s="53">
        <v>2009</v>
      </c>
      <c r="B14" s="21">
        <v>147380205.19999999</v>
      </c>
      <c r="C14" s="21"/>
      <c r="D14" s="21">
        <v>27297285.300000001</v>
      </c>
      <c r="E14" s="21"/>
      <c r="F14" s="21"/>
      <c r="G14" s="21">
        <v>136783</v>
      </c>
      <c r="H14" s="21"/>
      <c r="I14" s="21">
        <v>25408</v>
      </c>
      <c r="J14" s="21"/>
      <c r="K14" s="21">
        <f t="shared" si="0"/>
        <v>1077.4745779811817</v>
      </c>
      <c r="L14" s="21"/>
      <c r="M14" s="21">
        <f t="shared" si="1"/>
        <v>1074.3578912153653</v>
      </c>
      <c r="N14" s="21"/>
      <c r="O14" s="21">
        <f t="shared" si="2"/>
        <v>1076.9863340136012</v>
      </c>
      <c r="P14" s="21"/>
      <c r="Q14" s="21">
        <v>3.1835460000000002</v>
      </c>
      <c r="R14" s="123"/>
      <c r="S14" s="123"/>
      <c r="T14" s="109"/>
      <c r="AD14" s="232"/>
      <c r="AE14" s="43"/>
      <c r="AF14" s="43"/>
    </row>
    <row r="15" spans="1:32" ht="12.75" customHeight="1" x14ac:dyDescent="0.2">
      <c r="A15" s="53">
        <v>2010</v>
      </c>
      <c r="B15" s="21">
        <v>239886503.59999999</v>
      </c>
      <c r="C15" s="21"/>
      <c r="D15" s="21">
        <v>45888574.899999999</v>
      </c>
      <c r="E15" s="21"/>
      <c r="F15" s="21"/>
      <c r="G15" s="21">
        <v>211125</v>
      </c>
      <c r="H15" s="21"/>
      <c r="I15" s="21">
        <v>40000</v>
      </c>
      <c r="J15" s="21"/>
      <c r="K15" s="21">
        <f t="shared" si="0"/>
        <v>1136.2297387803433</v>
      </c>
      <c r="L15" s="21"/>
      <c r="M15" s="21">
        <f t="shared" si="1"/>
        <v>1147.2143724999999</v>
      </c>
      <c r="N15" s="21"/>
      <c r="O15" s="21">
        <f t="shared" si="2"/>
        <v>1137.9794066699851</v>
      </c>
      <c r="P15" s="21"/>
      <c r="Q15" s="21">
        <v>3.333593</v>
      </c>
      <c r="R15" s="123"/>
      <c r="S15" s="123"/>
      <c r="T15" s="109"/>
      <c r="AD15" s="232"/>
      <c r="AE15" s="43"/>
      <c r="AF15" s="43"/>
    </row>
    <row r="16" spans="1:32" ht="12.75" customHeight="1" x14ac:dyDescent="0.2">
      <c r="A16" s="53">
        <v>2011</v>
      </c>
      <c r="B16" s="21">
        <v>273789167</v>
      </c>
      <c r="C16" s="21"/>
      <c r="D16" s="21">
        <v>52059189.100000001</v>
      </c>
      <c r="E16" s="21"/>
      <c r="F16" s="21"/>
      <c r="G16" s="21">
        <v>228399</v>
      </c>
      <c r="H16" s="21"/>
      <c r="I16" s="21">
        <v>42746</v>
      </c>
      <c r="J16" s="21"/>
      <c r="K16" s="21">
        <f t="shared" si="0"/>
        <v>1198.7318990013091</v>
      </c>
      <c r="L16" s="21"/>
      <c r="M16" s="21">
        <f t="shared" si="1"/>
        <v>1217.8727623637299</v>
      </c>
      <c r="N16" s="21"/>
      <c r="O16" s="21">
        <f t="shared" si="2"/>
        <v>1201.7494554574121</v>
      </c>
      <c r="P16" s="21"/>
      <c r="Q16" s="21">
        <v>3.498402</v>
      </c>
      <c r="R16" s="123"/>
      <c r="S16" s="123"/>
      <c r="T16" s="109"/>
      <c r="AD16" s="232"/>
      <c r="AE16" s="43"/>
      <c r="AF16" s="43"/>
    </row>
    <row r="17" spans="1:32" ht="12.75" customHeight="1" x14ac:dyDescent="0.2">
      <c r="A17" s="53">
        <v>2012</v>
      </c>
      <c r="B17" s="21">
        <v>252982891.30000001</v>
      </c>
      <c r="C17" s="21"/>
      <c r="D17" s="21">
        <v>49933024.299999997</v>
      </c>
      <c r="E17" s="21"/>
      <c r="F17" s="21"/>
      <c r="G17" s="21">
        <v>203082</v>
      </c>
      <c r="H17" s="21"/>
      <c r="I17" s="21">
        <v>38439</v>
      </c>
      <c r="J17" s="21"/>
      <c r="K17" s="21">
        <f t="shared" si="0"/>
        <v>1245.7179429983948</v>
      </c>
      <c r="L17" s="21"/>
      <c r="M17" s="21">
        <f t="shared" si="1"/>
        <v>1299.0198574364576</v>
      </c>
      <c r="N17" s="21"/>
      <c r="O17" s="21">
        <f t="shared" si="2"/>
        <v>1254.2011485543701</v>
      </c>
      <c r="P17" s="21"/>
      <c r="Q17" s="21">
        <v>3.6390020000000001</v>
      </c>
      <c r="R17" s="123"/>
      <c r="S17" s="123"/>
      <c r="T17" s="109"/>
      <c r="AD17" s="232"/>
      <c r="AE17" s="43"/>
      <c r="AF17" s="43"/>
    </row>
    <row r="18" spans="1:32" ht="12.75" customHeight="1" x14ac:dyDescent="0.2">
      <c r="A18" s="53">
        <v>2013</v>
      </c>
      <c r="B18" s="21">
        <v>260239630.19999999</v>
      </c>
      <c r="C18" s="21"/>
      <c r="D18" s="21">
        <v>51472129.299999997</v>
      </c>
      <c r="E18" s="21"/>
      <c r="F18" s="21"/>
      <c r="G18" s="21">
        <v>206601</v>
      </c>
      <c r="H18" s="21"/>
      <c r="I18" s="21">
        <v>38623</v>
      </c>
      <c r="J18" s="21"/>
      <c r="K18" s="21">
        <f t="shared" si="0"/>
        <v>1259.6242525447601</v>
      </c>
      <c r="L18" s="21"/>
      <c r="M18" s="21">
        <f t="shared" si="1"/>
        <v>1332.6807679362037</v>
      </c>
      <c r="N18" s="21"/>
      <c r="O18" s="21">
        <f t="shared" si="2"/>
        <v>1271.1307192607576</v>
      </c>
      <c r="P18" s="21"/>
      <c r="Q18" s="21">
        <v>3.6643750000000002</v>
      </c>
      <c r="R18" s="123"/>
      <c r="S18" s="123"/>
      <c r="T18" s="109"/>
      <c r="AD18" s="232"/>
      <c r="AE18" s="43"/>
      <c r="AF18" s="43"/>
    </row>
    <row r="19" spans="1:32" ht="12.75" customHeight="1" x14ac:dyDescent="0.2">
      <c r="A19" s="53">
        <v>2014</v>
      </c>
      <c r="B19" s="21">
        <v>304569273</v>
      </c>
      <c r="C19" s="21"/>
      <c r="D19" s="21">
        <v>63184048.700000003</v>
      </c>
      <c r="E19" s="21"/>
      <c r="F19" s="21"/>
      <c r="G19" s="21">
        <v>234292</v>
      </c>
      <c r="H19" s="21"/>
      <c r="I19" s="21">
        <v>44883</v>
      </c>
      <c r="J19" s="21"/>
      <c r="K19" s="21">
        <f t="shared" si="0"/>
        <v>1299.9559225240298</v>
      </c>
      <c r="L19" s="21"/>
      <c r="M19" s="21">
        <f t="shared" si="1"/>
        <v>1407.7501214268209</v>
      </c>
      <c r="N19" s="21"/>
      <c r="O19" s="21">
        <f t="shared" si="2"/>
        <v>1317.2860094922539</v>
      </c>
      <c r="P19" s="21"/>
      <c r="Q19" s="21">
        <v>3.7811659999999998</v>
      </c>
      <c r="R19" s="123"/>
      <c r="S19" s="123"/>
      <c r="T19" s="109"/>
      <c r="AD19" s="232"/>
      <c r="AE19" s="43"/>
      <c r="AF19" s="43"/>
    </row>
    <row r="20" spans="1:32" ht="12.75" customHeight="1" x14ac:dyDescent="0.2">
      <c r="A20" s="53">
        <v>2015</v>
      </c>
      <c r="B20" s="21">
        <v>343600850.19999999</v>
      </c>
      <c r="C20" s="21"/>
      <c r="D20" s="21">
        <v>78582393.099999994</v>
      </c>
      <c r="E20" s="21"/>
      <c r="F20" s="21"/>
      <c r="G20" s="21">
        <v>258887</v>
      </c>
      <c r="H20" s="21"/>
      <c r="I20" s="21">
        <v>52926</v>
      </c>
      <c r="J20" s="21"/>
      <c r="K20" s="21">
        <f t="shared" si="0"/>
        <v>1327.2232680667628</v>
      </c>
      <c r="L20" s="21"/>
      <c r="M20" s="21">
        <f t="shared" si="1"/>
        <v>1484.7597230094848</v>
      </c>
      <c r="N20" s="21"/>
      <c r="O20" s="21">
        <f t="shared" si="2"/>
        <v>1353.9629306667778</v>
      </c>
      <c r="P20" s="21"/>
      <c r="Q20" s="21">
        <v>3.879381</v>
      </c>
      <c r="R20" s="123"/>
      <c r="S20" s="123"/>
      <c r="T20" s="109"/>
      <c r="AD20" s="232"/>
      <c r="AE20" s="43"/>
      <c r="AF20" s="43"/>
    </row>
    <row r="21" spans="1:32" ht="12.75" customHeight="1" x14ac:dyDescent="0.2">
      <c r="A21" s="53">
        <v>2016</v>
      </c>
      <c r="B21" s="21">
        <v>375672829.60000002</v>
      </c>
      <c r="C21" s="21"/>
      <c r="D21" s="21">
        <v>100007892.09999999</v>
      </c>
      <c r="E21" s="21"/>
      <c r="F21" s="21"/>
      <c r="G21" s="21">
        <v>280844</v>
      </c>
      <c r="H21" s="21"/>
      <c r="I21" s="21">
        <v>62884</v>
      </c>
      <c r="J21" s="21"/>
      <c r="K21" s="21">
        <f t="shared" si="0"/>
        <v>1337.6565979689792</v>
      </c>
      <c r="L21" s="21"/>
      <c r="M21" s="21">
        <f t="shared" si="1"/>
        <v>1590.3551316710132</v>
      </c>
      <c r="N21" s="21"/>
      <c r="O21" s="21">
        <f t="shared" si="2"/>
        <v>1383.8870318973143</v>
      </c>
      <c r="P21" s="21"/>
      <c r="Q21" s="21">
        <v>3.9736259999999999</v>
      </c>
      <c r="R21" s="123"/>
      <c r="S21" s="123"/>
      <c r="T21" s="109"/>
      <c r="AD21" s="232"/>
      <c r="AE21" s="43"/>
      <c r="AF21" s="43"/>
    </row>
    <row r="22" spans="1:32" ht="12.75" customHeight="1" x14ac:dyDescent="0.2">
      <c r="A22" s="53">
        <v>2017</v>
      </c>
      <c r="B22" s="21">
        <v>351516524.89999998</v>
      </c>
      <c r="C22" s="21"/>
      <c r="D22" s="21">
        <v>121755470.5</v>
      </c>
      <c r="E22" s="21"/>
      <c r="F22" s="21"/>
      <c r="G22" s="21">
        <v>257437</v>
      </c>
      <c r="H22" s="21"/>
      <c r="I22" s="21">
        <v>71437</v>
      </c>
      <c r="J22" s="21"/>
      <c r="K22" s="21">
        <f t="shared" si="0"/>
        <v>1365.4467885346705</v>
      </c>
      <c r="L22" s="21"/>
      <c r="M22" s="21">
        <f t="shared" si="1"/>
        <v>1704.375470694458</v>
      </c>
      <c r="N22" s="21"/>
      <c r="O22" s="21">
        <f t="shared" si="2"/>
        <v>1439.0678357060758</v>
      </c>
      <c r="P22" s="21"/>
      <c r="Q22" s="21">
        <v>4.1681739999999996</v>
      </c>
      <c r="R22" s="123"/>
      <c r="S22" s="123"/>
      <c r="T22" s="109"/>
      <c r="AD22" s="232"/>
      <c r="AE22" s="43"/>
      <c r="AF22" s="43"/>
    </row>
    <row r="23" spans="1:32" ht="12.75" customHeight="1" x14ac:dyDescent="0.2">
      <c r="A23" s="53">
        <v>2018</v>
      </c>
      <c r="B23" s="21">
        <v>290986998.5</v>
      </c>
      <c r="C23" s="21"/>
      <c r="D23" s="21">
        <v>150521757.69999999</v>
      </c>
      <c r="E23" s="21"/>
      <c r="F23" s="21"/>
      <c r="G23" s="21">
        <v>219409</v>
      </c>
      <c r="H23" s="21"/>
      <c r="I23" s="21">
        <v>87414</v>
      </c>
      <c r="J23" s="21"/>
      <c r="K23" s="21">
        <f t="shared" si="0"/>
        <v>1326.2309134994462</v>
      </c>
      <c r="L23" s="21"/>
      <c r="M23" s="21">
        <f t="shared" si="1"/>
        <v>1721.9410815201225</v>
      </c>
      <c r="N23" s="21"/>
      <c r="O23" s="21">
        <f t="shared" si="2"/>
        <v>1438.9689045475729</v>
      </c>
      <c r="P23" s="21"/>
      <c r="Q23" s="21">
        <v>4.2493090000000002</v>
      </c>
      <c r="R23" s="123"/>
      <c r="S23" s="123"/>
      <c r="T23" s="109"/>
      <c r="AD23" s="232"/>
      <c r="AE23" s="43"/>
      <c r="AF23" s="43"/>
    </row>
    <row r="24" spans="1:32" ht="12.75" customHeight="1" x14ac:dyDescent="0.2">
      <c r="A24" s="53">
        <v>2019</v>
      </c>
      <c r="B24" s="21">
        <v>269945628.69999999</v>
      </c>
      <c r="C24" s="21"/>
      <c r="D24" s="21">
        <v>260654845.30000001</v>
      </c>
      <c r="E24" s="21"/>
      <c r="F24" s="21"/>
      <c r="G24" s="21">
        <v>189048</v>
      </c>
      <c r="H24" s="21"/>
      <c r="I24" s="21">
        <v>131588</v>
      </c>
      <c r="J24" s="21"/>
      <c r="K24" s="21">
        <f t="shared" si="0"/>
        <v>1427.9211031060895</v>
      </c>
      <c r="L24" s="21"/>
      <c r="M24" s="21">
        <f t="shared" si="1"/>
        <v>1980.8405424506795</v>
      </c>
      <c r="N24" s="21"/>
      <c r="O24" s="21">
        <f t="shared" si="2"/>
        <v>1654.8374917351764</v>
      </c>
      <c r="P24" s="21"/>
      <c r="Q24" s="21">
        <v>4.8577440000000003</v>
      </c>
      <c r="R24" s="123"/>
      <c r="S24" s="123"/>
      <c r="T24" s="109"/>
      <c r="AD24" s="232"/>
      <c r="AE24" s="43"/>
      <c r="AF24" s="43"/>
    </row>
    <row r="25" spans="1:32" ht="12.75" customHeight="1" x14ac:dyDescent="0.2">
      <c r="A25" s="53">
        <v>2020</v>
      </c>
      <c r="B25" s="21">
        <v>190216969.19999999</v>
      </c>
      <c r="C25" s="21"/>
      <c r="D25" s="21">
        <v>230304865.19999999</v>
      </c>
      <c r="E25" s="21"/>
      <c r="F25" s="21"/>
      <c r="G25" s="21">
        <v>141503</v>
      </c>
      <c r="H25" s="21"/>
      <c r="I25" s="21">
        <v>133829</v>
      </c>
      <c r="J25" s="21"/>
      <c r="K25" s="21">
        <f t="shared" si="0"/>
        <v>1344.2610347483799</v>
      </c>
      <c r="L25" s="21"/>
      <c r="M25" s="21">
        <f t="shared" si="1"/>
        <v>1720.8890838308587</v>
      </c>
      <c r="N25" s="21"/>
      <c r="O25" s="21">
        <f t="shared" si="2"/>
        <v>1527.3264073918033</v>
      </c>
      <c r="P25" s="21"/>
      <c r="Q25" s="21">
        <v>4.4428999999999998</v>
      </c>
      <c r="R25" s="123"/>
      <c r="S25" s="123"/>
      <c r="T25" s="109"/>
      <c r="AD25" s="232"/>
      <c r="AE25" s="43"/>
      <c r="AF25" s="43"/>
    </row>
    <row r="26" spans="1:32" ht="12.75" customHeight="1" x14ac:dyDescent="0.2">
      <c r="A26" s="53">
        <v>2021</v>
      </c>
      <c r="B26" s="21">
        <v>178578480.5</v>
      </c>
      <c r="C26" s="21"/>
      <c r="D26" s="21">
        <v>239995764.80000001</v>
      </c>
      <c r="E26" s="21"/>
      <c r="F26" s="21"/>
      <c r="G26" s="21">
        <v>134593</v>
      </c>
      <c r="H26" s="21"/>
      <c r="I26" s="21">
        <v>146837</v>
      </c>
      <c r="J26" s="21"/>
      <c r="K26" s="21">
        <f t="shared" si="0"/>
        <v>1326.8036264887476</v>
      </c>
      <c r="L26" s="21"/>
      <c r="M26" s="21">
        <f t="shared" si="1"/>
        <v>1634.436584784489</v>
      </c>
      <c r="N26" s="21"/>
      <c r="O26" s="21">
        <f t="shared" si="2"/>
        <v>1487.3121035426216</v>
      </c>
      <c r="P26" s="21"/>
      <c r="Q26" s="21">
        <v>4.4436249999999999</v>
      </c>
      <c r="R26" s="123"/>
      <c r="S26" s="123"/>
      <c r="T26" s="109"/>
      <c r="AD26" s="232"/>
      <c r="AE26" s="43"/>
      <c r="AF26" s="43"/>
    </row>
    <row r="27" spans="1:32" ht="12.75" customHeight="1" x14ac:dyDescent="0.2">
      <c r="A27" s="53" t="s">
        <v>173</v>
      </c>
      <c r="B27" s="21">
        <v>56652492.899999999</v>
      </c>
      <c r="C27" s="21"/>
      <c r="D27" s="21">
        <v>88411265.400000006</v>
      </c>
      <c r="E27" s="21"/>
      <c r="F27" s="21"/>
      <c r="G27" s="21">
        <v>97529</v>
      </c>
      <c r="H27" s="21"/>
      <c r="I27" s="21">
        <v>137563</v>
      </c>
      <c r="J27" s="21"/>
      <c r="K27" s="21">
        <f t="shared" si="0"/>
        <v>580.87843513211453</v>
      </c>
      <c r="L27" s="21"/>
      <c r="M27" s="21">
        <f t="shared" si="1"/>
        <v>642.6965492174495</v>
      </c>
      <c r="N27" s="21"/>
      <c r="O27" s="21">
        <f t="shared" si="2"/>
        <v>617.05101960083721</v>
      </c>
      <c r="P27" s="21"/>
      <c r="Q27" s="21">
        <v>4.3799770000000002</v>
      </c>
      <c r="R27" s="123"/>
      <c r="S27" s="123"/>
      <c r="T27" s="109"/>
      <c r="AD27" s="232"/>
      <c r="AE27" s="43"/>
      <c r="AF27" s="43"/>
    </row>
    <row r="28" spans="1:32" ht="12.75" customHeight="1" x14ac:dyDescent="0.2">
      <c r="A28" s="29" t="s">
        <v>175</v>
      </c>
      <c r="B28" s="21">
        <v>476.2</v>
      </c>
      <c r="C28" s="21"/>
      <c r="D28" s="21">
        <v>978.9</v>
      </c>
      <c r="E28" s="21"/>
      <c r="F28" s="21"/>
      <c r="G28" s="21">
        <v>2</v>
      </c>
      <c r="H28" s="21"/>
      <c r="I28" s="21">
        <v>1</v>
      </c>
      <c r="J28" s="21"/>
      <c r="K28" s="21">
        <f t="shared" si="0"/>
        <v>238.1</v>
      </c>
      <c r="L28" s="21"/>
      <c r="M28" s="21">
        <v>0</v>
      </c>
      <c r="N28" s="21"/>
      <c r="O28" s="21">
        <f t="shared" si="2"/>
        <v>485.0333333333333</v>
      </c>
      <c r="P28" s="21"/>
      <c r="Q28" s="21">
        <v>2.2807210000000002</v>
      </c>
      <c r="R28" s="123"/>
      <c r="S28" s="123"/>
      <c r="T28" s="109"/>
      <c r="AD28" s="232"/>
      <c r="AE28" s="43"/>
      <c r="AF28" s="43"/>
    </row>
    <row r="29" spans="1:32" s="10" customFormat="1" ht="12.75" customHeight="1" x14ac:dyDescent="0.2">
      <c r="A29" s="55" t="s">
        <v>10</v>
      </c>
      <c r="B29" s="32">
        <f>SUM(B9:B28)</f>
        <v>4667577955.0999985</v>
      </c>
      <c r="C29" s="32"/>
      <c r="D29" s="32">
        <f>SUM(D9:D28)</f>
        <v>1817566837.4000001</v>
      </c>
      <c r="E29" s="32"/>
      <c r="F29" s="32"/>
      <c r="G29" s="32">
        <f>SUM(G9:G28)</f>
        <v>4313490</v>
      </c>
      <c r="H29" s="32"/>
      <c r="I29" s="32">
        <f>SUM(I9:I28)</f>
        <v>1445876</v>
      </c>
      <c r="J29" s="32"/>
      <c r="K29" s="32">
        <f t="shared" si="0"/>
        <v>1082.0885072412359</v>
      </c>
      <c r="L29" s="32"/>
      <c r="M29" s="32">
        <f t="shared" si="1"/>
        <v>1257.0696500944757</v>
      </c>
      <c r="N29" s="32"/>
      <c r="O29" s="32">
        <f t="shared" si="2"/>
        <v>1126.0171332226496</v>
      </c>
      <c r="P29" s="32"/>
      <c r="Q29" s="32">
        <v>3.46882</v>
      </c>
      <c r="R29" s="123"/>
      <c r="S29" s="123"/>
      <c r="T29" s="109"/>
      <c r="U29" s="31"/>
      <c r="V29" s="31"/>
      <c r="W29" s="31"/>
      <c r="X29" s="31"/>
      <c r="Y29" s="31"/>
      <c r="Z29" s="31"/>
      <c r="AA29" s="31"/>
      <c r="AB29" s="31"/>
      <c r="AC29" s="31"/>
      <c r="AD29" s="232"/>
      <c r="AE29" s="43"/>
      <c r="AF29" s="43"/>
    </row>
    <row r="30" spans="1:32" ht="12.75" customHeight="1" x14ac:dyDescent="0.2">
      <c r="A30" s="31" t="s">
        <v>282</v>
      </c>
      <c r="AD30" s="102"/>
      <c r="AE30" s="43"/>
      <c r="AF30" s="43"/>
    </row>
    <row r="31" spans="1:32" ht="12.75" customHeight="1" x14ac:dyDescent="0.2">
      <c r="A31" s="13"/>
      <c r="F31" s="43"/>
      <c r="W31" s="23"/>
      <c r="X31" s="82"/>
      <c r="Y31" s="23"/>
      <c r="Z31" s="43"/>
      <c r="AA31" s="232"/>
    </row>
    <row r="32" spans="1:32" ht="12.75" customHeight="1" x14ac:dyDescent="0.2">
      <c r="A32" s="19"/>
      <c r="D32" s="43"/>
      <c r="E32" s="43"/>
      <c r="F32" s="43"/>
      <c r="I32" s="23"/>
      <c r="J32" s="26"/>
      <c r="K32" s="26"/>
      <c r="L32" s="26"/>
      <c r="W32" s="23"/>
      <c r="X32" s="82"/>
      <c r="Y32" s="23"/>
      <c r="Z32" s="43"/>
      <c r="AA32" s="232"/>
    </row>
    <row r="33" spans="1:27" ht="12.75" customHeight="1" x14ac:dyDescent="0.2">
      <c r="A33" s="19"/>
      <c r="D33" s="43"/>
      <c r="E33" s="43"/>
      <c r="F33" s="43"/>
      <c r="I33" s="23"/>
      <c r="J33" s="26"/>
      <c r="K33" s="26"/>
      <c r="L33" s="26"/>
      <c r="W33" s="23"/>
      <c r="X33" s="82"/>
      <c r="Y33" s="23"/>
      <c r="Z33" s="43"/>
      <c r="AA33" s="232"/>
    </row>
    <row r="34" spans="1:27" ht="12.75" customHeight="1" x14ac:dyDescent="0.25">
      <c r="A34" s="57" t="s">
        <v>278</v>
      </c>
      <c r="B34" s="15"/>
      <c r="C34" s="15"/>
      <c r="D34" s="15"/>
      <c r="E34" s="15"/>
      <c r="F34" s="15"/>
      <c r="K34" s="43"/>
      <c r="L34" s="43"/>
      <c r="W34" s="23"/>
      <c r="X34" s="82"/>
      <c r="Y34" s="23"/>
      <c r="Z34" s="43"/>
      <c r="AA34" s="232"/>
    </row>
    <row r="35" spans="1:27" ht="12.75" customHeight="1" x14ac:dyDescent="0.25">
      <c r="A35" s="3" t="s">
        <v>279</v>
      </c>
      <c r="B35" s="15"/>
      <c r="C35" s="15"/>
      <c r="D35" s="15"/>
      <c r="E35" s="15"/>
      <c r="F35" s="15"/>
      <c r="W35" s="23"/>
      <c r="X35" s="82"/>
      <c r="Y35" s="23"/>
      <c r="Z35" s="43"/>
      <c r="AA35" s="232"/>
    </row>
    <row r="36" spans="1:27" ht="12.75" customHeight="1" x14ac:dyDescent="0.2">
      <c r="A36" s="110" t="s">
        <v>280</v>
      </c>
      <c r="B36" s="15"/>
      <c r="C36" s="15"/>
      <c r="D36" s="15"/>
      <c r="E36" s="15"/>
      <c r="F36" s="15"/>
      <c r="U36" s="31" t="s">
        <v>166</v>
      </c>
      <c r="W36" s="23"/>
      <c r="X36" s="82"/>
      <c r="Y36" s="23"/>
      <c r="Z36" s="43"/>
      <c r="AA36" s="232"/>
    </row>
    <row r="37" spans="1:27" ht="12.75" customHeight="1" x14ac:dyDescent="0.2">
      <c r="A37" s="33"/>
      <c r="B37" s="34"/>
      <c r="C37" s="34"/>
      <c r="D37" s="34"/>
      <c r="E37" s="34"/>
      <c r="F37" s="34"/>
      <c r="G37" s="33"/>
      <c r="H37" s="33"/>
      <c r="I37" s="33"/>
      <c r="J37" s="33"/>
      <c r="K37" s="33"/>
      <c r="L37" s="33"/>
      <c r="M37" s="33"/>
      <c r="N37" s="33"/>
      <c r="O37" s="33"/>
      <c r="P37" s="33"/>
      <c r="W37" s="23"/>
      <c r="X37" s="82"/>
      <c r="Y37" s="23"/>
      <c r="Z37" s="43"/>
      <c r="AA37" s="232"/>
    </row>
    <row r="38" spans="1:27" ht="12.75" customHeight="1" x14ac:dyDescent="0.2">
      <c r="B38" s="245" t="s">
        <v>12</v>
      </c>
      <c r="C38" s="245"/>
      <c r="D38" s="245"/>
      <c r="E38" s="142"/>
      <c r="F38" s="19"/>
      <c r="G38" s="245" t="s">
        <v>13</v>
      </c>
      <c r="H38" s="245"/>
      <c r="I38" s="245"/>
      <c r="J38" s="48"/>
      <c r="K38" s="245" t="s">
        <v>14</v>
      </c>
      <c r="L38" s="245"/>
      <c r="M38" s="245"/>
      <c r="N38" s="245"/>
      <c r="O38" s="245"/>
      <c r="P38" s="142"/>
      <c r="W38" s="23"/>
      <c r="X38" s="82"/>
      <c r="Y38" s="23"/>
      <c r="Z38" s="43"/>
      <c r="AA38" s="232"/>
    </row>
    <row r="39" spans="1:27" ht="12.75" customHeight="1" x14ac:dyDescent="0.2">
      <c r="A39" s="13"/>
      <c r="B39" s="89" t="s">
        <v>109</v>
      </c>
      <c r="C39" s="89"/>
      <c r="D39" s="89" t="s">
        <v>110</v>
      </c>
      <c r="E39" s="89"/>
      <c r="F39" s="89"/>
      <c r="G39" s="89" t="s">
        <v>109</v>
      </c>
      <c r="H39" s="89"/>
      <c r="I39" s="89" t="s">
        <v>110</v>
      </c>
      <c r="J39" s="89"/>
      <c r="K39" s="89" t="s">
        <v>109</v>
      </c>
      <c r="L39" s="89"/>
      <c r="M39" s="89" t="s">
        <v>110</v>
      </c>
      <c r="N39" s="89"/>
      <c r="O39" s="54"/>
      <c r="P39" s="233"/>
      <c r="W39" s="23"/>
      <c r="X39" s="82"/>
      <c r="Y39" s="23"/>
      <c r="Z39" s="43"/>
      <c r="AA39" s="232"/>
    </row>
    <row r="40" spans="1:27" ht="12.75" customHeight="1" x14ac:dyDescent="0.25">
      <c r="A40" s="33" t="s">
        <v>22</v>
      </c>
      <c r="B40" s="35" t="s">
        <v>82</v>
      </c>
      <c r="C40" s="35"/>
      <c r="D40" s="35" t="s">
        <v>82</v>
      </c>
      <c r="E40" s="35"/>
      <c r="F40" s="35"/>
      <c r="G40" s="35" t="s">
        <v>82</v>
      </c>
      <c r="H40" s="35"/>
      <c r="I40" s="35" t="s">
        <v>82</v>
      </c>
      <c r="J40" s="35"/>
      <c r="K40" s="35" t="s">
        <v>82</v>
      </c>
      <c r="L40" s="35"/>
      <c r="M40" s="35" t="s">
        <v>82</v>
      </c>
      <c r="N40" s="35"/>
      <c r="O40" s="80" t="s">
        <v>1</v>
      </c>
      <c r="P40" s="80"/>
      <c r="R40" s="108"/>
      <c r="S40" s="108"/>
      <c r="W40" s="96"/>
      <c r="X40" s="82"/>
      <c r="Y40" s="23"/>
      <c r="Z40" s="43"/>
      <c r="AA40" s="232"/>
    </row>
    <row r="41" spans="1:27" ht="12.75" customHeight="1" x14ac:dyDescent="0.25">
      <c r="A41" s="90" t="s">
        <v>7</v>
      </c>
      <c r="B41" s="91">
        <v>2116909088.2</v>
      </c>
      <c r="C41" s="246" t="s">
        <v>288</v>
      </c>
      <c r="D41" s="91">
        <v>463071269.60000002</v>
      </c>
      <c r="E41" s="246" t="s">
        <v>288</v>
      </c>
      <c r="F41" s="91"/>
      <c r="G41" s="91">
        <v>2397152</v>
      </c>
      <c r="H41" s="246" t="s">
        <v>288</v>
      </c>
      <c r="I41" s="91">
        <v>554870</v>
      </c>
      <c r="J41" s="246" t="s">
        <v>288</v>
      </c>
      <c r="K41" s="21">
        <f t="shared" ref="K41:K49" si="3">B41/G41</f>
        <v>883.09339090720994</v>
      </c>
      <c r="L41" s="246" t="s">
        <v>288</v>
      </c>
      <c r="M41" s="21">
        <f t="shared" ref="M41:M49" si="4">D41/I41</f>
        <v>834.55813001243541</v>
      </c>
      <c r="N41" s="246" t="s">
        <v>288</v>
      </c>
      <c r="O41" s="21">
        <f t="shared" ref="O41:O49" si="5">(B41+D41)/(G41+I41)</f>
        <v>873.97057264478383</v>
      </c>
      <c r="P41" s="246" t="s">
        <v>288</v>
      </c>
      <c r="R41" s="114"/>
      <c r="S41" s="114"/>
      <c r="W41" s="26"/>
      <c r="X41" s="26"/>
    </row>
    <row r="42" spans="1:27" ht="12.75" customHeight="1" x14ac:dyDescent="0.25">
      <c r="A42" s="56" t="s">
        <v>8</v>
      </c>
      <c r="B42" s="91">
        <v>1954933380.8</v>
      </c>
      <c r="C42" s="246" t="s">
        <v>288</v>
      </c>
      <c r="D42" s="91">
        <v>859171998</v>
      </c>
      <c r="E42" s="246" t="s">
        <v>288</v>
      </c>
      <c r="F42" s="38"/>
      <c r="G42" s="91">
        <v>1397232</v>
      </c>
      <c r="H42" s="246" t="s">
        <v>288</v>
      </c>
      <c r="I42" s="91">
        <v>515207</v>
      </c>
      <c r="J42" s="246" t="s">
        <v>288</v>
      </c>
      <c r="K42" s="21">
        <f t="shared" si="3"/>
        <v>1399.1473003767449</v>
      </c>
      <c r="L42" s="246" t="s">
        <v>288</v>
      </c>
      <c r="M42" s="21">
        <f t="shared" si="4"/>
        <v>1667.6248536995809</v>
      </c>
      <c r="N42" s="246" t="s">
        <v>288</v>
      </c>
      <c r="O42" s="21">
        <f t="shared" si="5"/>
        <v>1471.4745823526921</v>
      </c>
      <c r="P42" s="246" t="s">
        <v>288</v>
      </c>
      <c r="R42" s="114"/>
      <c r="S42" s="114"/>
      <c r="W42" s="26"/>
      <c r="X42" s="26"/>
    </row>
    <row r="43" spans="1:27" ht="12.75" customHeight="1" x14ac:dyDescent="0.25">
      <c r="A43" s="56" t="s">
        <v>5</v>
      </c>
      <c r="B43" s="91">
        <v>108610327.59999999</v>
      </c>
      <c r="C43" s="91"/>
      <c r="D43" s="91">
        <v>118777359</v>
      </c>
      <c r="E43" s="246" t="s">
        <v>288</v>
      </c>
      <c r="F43" s="38"/>
      <c r="G43" s="91">
        <v>102440</v>
      </c>
      <c r="H43" s="91"/>
      <c r="I43" s="91">
        <v>106739</v>
      </c>
      <c r="J43" s="246" t="s">
        <v>288</v>
      </c>
      <c r="K43" s="21">
        <f t="shared" si="3"/>
        <v>1060.2335767278407</v>
      </c>
      <c r="L43" s="21"/>
      <c r="M43" s="21">
        <f t="shared" si="4"/>
        <v>1112.7831345618752</v>
      </c>
      <c r="N43" s="21"/>
      <c r="O43" s="21">
        <f t="shared" si="5"/>
        <v>1087.0483490216513</v>
      </c>
      <c r="P43" s="21"/>
      <c r="R43" s="114"/>
      <c r="S43" s="114"/>
      <c r="W43" s="26"/>
      <c r="X43" s="26"/>
    </row>
    <row r="44" spans="1:27" ht="15.6" x14ac:dyDescent="0.25">
      <c r="A44" s="56" t="s">
        <v>281</v>
      </c>
      <c r="B44" s="91">
        <v>155212020.40000001</v>
      </c>
      <c r="C44" s="246" t="s">
        <v>288</v>
      </c>
      <c r="D44" s="91">
        <v>84890556</v>
      </c>
      <c r="E44" s="246" t="s">
        <v>288</v>
      </c>
      <c r="F44" s="38"/>
      <c r="G44" s="91">
        <v>131545</v>
      </c>
      <c r="H44" s="246" t="s">
        <v>288</v>
      </c>
      <c r="I44" s="91">
        <v>51975</v>
      </c>
      <c r="J44" s="246" t="s">
        <v>288</v>
      </c>
      <c r="K44" s="21">
        <f t="shared" si="3"/>
        <v>1179.915773309514</v>
      </c>
      <c r="L44" s="246" t="s">
        <v>288</v>
      </c>
      <c r="M44" s="21">
        <f t="shared" si="4"/>
        <v>1633.2959307359308</v>
      </c>
      <c r="N44" s="246" t="s">
        <v>288</v>
      </c>
      <c r="O44" s="21">
        <f t="shared" si="5"/>
        <v>1308.3183108108108</v>
      </c>
      <c r="P44" s="246" t="s">
        <v>288</v>
      </c>
      <c r="R44" s="114"/>
      <c r="S44" s="114"/>
      <c r="U44" s="232"/>
      <c r="W44" s="26"/>
      <c r="X44" s="26"/>
    </row>
    <row r="45" spans="1:27" ht="13.2" x14ac:dyDescent="0.25">
      <c r="A45" s="56" t="s">
        <v>146</v>
      </c>
      <c r="B45" s="91">
        <v>139827065</v>
      </c>
      <c r="C45" s="91"/>
      <c r="D45" s="91">
        <v>219816780.5</v>
      </c>
      <c r="E45" s="91"/>
      <c r="F45" s="38"/>
      <c r="G45" s="91">
        <v>99719</v>
      </c>
      <c r="H45" s="91"/>
      <c r="I45" s="91">
        <v>162484</v>
      </c>
      <c r="J45" s="38"/>
      <c r="K45" s="21">
        <f t="shared" si="3"/>
        <v>1402.2108625236915</v>
      </c>
      <c r="L45" s="21"/>
      <c r="M45" s="21">
        <f t="shared" si="4"/>
        <v>1352.8518531055365</v>
      </c>
      <c r="N45" s="21"/>
      <c r="O45" s="21">
        <f t="shared" si="5"/>
        <v>1371.6236866092302</v>
      </c>
      <c r="P45" s="21"/>
      <c r="R45" s="114"/>
      <c r="S45" s="114"/>
      <c r="U45" s="232"/>
      <c r="W45" s="26"/>
      <c r="X45" s="26"/>
    </row>
    <row r="46" spans="1:27" ht="13.2" x14ac:dyDescent="0.25">
      <c r="A46" s="56" t="s">
        <v>144</v>
      </c>
      <c r="B46" s="91">
        <v>166838034.90000001</v>
      </c>
      <c r="C46" s="91"/>
      <c r="D46" s="91">
        <v>28584685.100000001</v>
      </c>
      <c r="E46" s="91"/>
      <c r="F46" s="38"/>
      <c r="G46" s="91">
        <v>165635</v>
      </c>
      <c r="H46" s="91"/>
      <c r="I46" s="91">
        <v>30932</v>
      </c>
      <c r="J46" s="38"/>
      <c r="K46" s="21">
        <f t="shared" si="3"/>
        <v>1007.2631684124732</v>
      </c>
      <c r="L46" s="21"/>
      <c r="M46" s="21">
        <f t="shared" si="4"/>
        <v>924.11370425449377</v>
      </c>
      <c r="N46" s="21"/>
      <c r="O46" s="21">
        <f t="shared" si="5"/>
        <v>994.17867699054261</v>
      </c>
      <c r="P46" s="21"/>
      <c r="R46" s="114"/>
      <c r="S46" s="114"/>
      <c r="U46" s="232"/>
      <c r="W46" s="26"/>
      <c r="X46" s="26"/>
    </row>
    <row r="47" spans="1:27" ht="13.2" x14ac:dyDescent="0.25">
      <c r="A47" s="56" t="s">
        <v>145</v>
      </c>
      <c r="B47" s="91">
        <v>25051519</v>
      </c>
      <c r="C47" s="91"/>
      <c r="D47" s="91">
        <v>43160868.299999997</v>
      </c>
      <c r="E47" s="91"/>
      <c r="F47" s="38"/>
      <c r="G47" s="91">
        <v>19517</v>
      </c>
      <c r="H47" s="91"/>
      <c r="I47" s="91">
        <v>23545</v>
      </c>
      <c r="J47" s="38"/>
      <c r="K47" s="21">
        <f t="shared" si="3"/>
        <v>1283.5742685863606</v>
      </c>
      <c r="L47" s="21"/>
      <c r="M47" s="21">
        <f t="shared" si="4"/>
        <v>1833.1224591208322</v>
      </c>
      <c r="N47" s="21"/>
      <c r="O47" s="21">
        <f t="shared" si="5"/>
        <v>1584.0506084250615</v>
      </c>
      <c r="P47" s="21"/>
      <c r="R47" s="114"/>
      <c r="S47" s="114"/>
      <c r="T47"/>
      <c r="U47" s="232"/>
      <c r="W47" s="26"/>
      <c r="X47" s="26"/>
    </row>
    <row r="48" spans="1:27" s="109" customFormat="1" ht="12.75" customHeight="1" x14ac:dyDescent="0.25">
      <c r="A48" s="56" t="s">
        <v>67</v>
      </c>
      <c r="B48" s="91">
        <v>196519.2</v>
      </c>
      <c r="C48" s="91"/>
      <c r="D48" s="91">
        <v>93320.9</v>
      </c>
      <c r="E48" s="91"/>
      <c r="F48" s="21"/>
      <c r="G48" s="91">
        <v>250</v>
      </c>
      <c r="H48" s="91"/>
      <c r="I48" s="91">
        <v>124</v>
      </c>
      <c r="J48" s="21"/>
      <c r="K48" s="21">
        <f t="shared" si="3"/>
        <v>786.07680000000005</v>
      </c>
      <c r="L48" s="21"/>
      <c r="M48" s="21">
        <f t="shared" si="4"/>
        <v>752.58790322580637</v>
      </c>
      <c r="N48" s="21"/>
      <c r="O48" s="21">
        <f t="shared" si="5"/>
        <v>774.97352941176462</v>
      </c>
      <c r="P48" s="21"/>
      <c r="R48" s="114"/>
      <c r="S48" s="114"/>
      <c r="W48" s="26"/>
      <c r="X48" s="26"/>
      <c r="Y48" s="31"/>
      <c r="Z48" s="31"/>
      <c r="AA48" s="31"/>
    </row>
    <row r="49" spans="1:27" ht="12.75" customHeight="1" x14ac:dyDescent="0.25">
      <c r="A49" s="55" t="s">
        <v>1</v>
      </c>
      <c r="B49" s="32">
        <f>SUM(B41:B48)</f>
        <v>4667577955.0999994</v>
      </c>
      <c r="C49" s="32"/>
      <c r="D49" s="32">
        <f>SUM(D41:D48)</f>
        <v>1817566837.3999999</v>
      </c>
      <c r="E49" s="32"/>
      <c r="F49" s="32"/>
      <c r="G49" s="32">
        <f>SUM(G41:G48)</f>
        <v>4313490</v>
      </c>
      <c r="H49" s="32"/>
      <c r="I49" s="32">
        <f>SUM(I41:I48)</f>
        <v>1445876</v>
      </c>
      <c r="J49" s="32"/>
      <c r="K49" s="32">
        <f t="shared" si="3"/>
        <v>1082.0885072412361</v>
      </c>
      <c r="L49" s="32"/>
      <c r="M49" s="32">
        <f t="shared" si="4"/>
        <v>1257.0696500944755</v>
      </c>
      <c r="N49" s="32"/>
      <c r="O49" s="32">
        <f t="shared" si="5"/>
        <v>1126.0171332226496</v>
      </c>
      <c r="P49" s="140"/>
      <c r="R49" s="108"/>
      <c r="S49" s="108"/>
      <c r="W49" s="27"/>
      <c r="X49" s="27"/>
      <c r="Y49" s="54"/>
      <c r="Z49" s="54"/>
      <c r="AA49" s="54"/>
    </row>
    <row r="50" spans="1:27" ht="12.75" customHeight="1" x14ac:dyDescent="0.25">
      <c r="A50" s="31" t="s">
        <v>282</v>
      </c>
      <c r="B50" s="36"/>
      <c r="C50" s="36"/>
      <c r="D50" s="36"/>
      <c r="E50" s="36"/>
      <c r="F50" s="36"/>
      <c r="I50" s="23"/>
      <c r="J50" s="23"/>
      <c r="K50" s="23"/>
      <c r="L50" s="23"/>
      <c r="M50" s="23"/>
      <c r="N50" s="23"/>
      <c r="O50" s="23"/>
      <c r="P50" s="23"/>
      <c r="R50" s="108"/>
      <c r="S50" s="108"/>
      <c r="W50" s="26"/>
      <c r="X50" s="26"/>
    </row>
    <row r="51" spans="1:27" ht="12.75" customHeight="1" x14ac:dyDescent="0.2">
      <c r="A51" s="129" t="s">
        <v>283</v>
      </c>
      <c r="D51" s="36"/>
      <c r="E51" s="36"/>
      <c r="F51" s="36"/>
      <c r="I51" s="23"/>
      <c r="J51" s="23"/>
      <c r="K51" s="37"/>
      <c r="L51" s="37"/>
      <c r="M51" s="23"/>
      <c r="N51" s="23"/>
      <c r="O51" s="23"/>
      <c r="P51" s="23"/>
      <c r="W51" s="26"/>
      <c r="X51" s="26"/>
    </row>
    <row r="52" spans="1:27" ht="12.75" customHeight="1" x14ac:dyDescent="0.2">
      <c r="A52" s="129"/>
      <c r="D52" s="36"/>
      <c r="E52" s="36"/>
      <c r="F52" s="36"/>
      <c r="I52" s="23"/>
      <c r="J52" s="23"/>
      <c r="K52" s="37"/>
      <c r="L52" s="37"/>
      <c r="M52" s="23"/>
      <c r="N52" s="23"/>
      <c r="O52" s="23"/>
      <c r="P52" s="23"/>
      <c r="W52" s="26"/>
      <c r="X52" s="26"/>
    </row>
    <row r="53" spans="1:27" ht="12.75" customHeight="1" x14ac:dyDescent="0.2">
      <c r="A53" s="83"/>
      <c r="B53" s="2"/>
      <c r="C53" s="2"/>
      <c r="D53" s="2"/>
      <c r="E53" s="2"/>
      <c r="F53" s="2"/>
      <c r="G53" s="2"/>
      <c r="H53" s="2"/>
      <c r="I53" s="2"/>
      <c r="J53" s="2"/>
      <c r="K53" s="43"/>
      <c r="L53" s="43"/>
      <c r="M53" s="43"/>
      <c r="N53" s="43"/>
      <c r="O53" s="43"/>
      <c r="P53" s="43"/>
      <c r="Q53" s="43"/>
      <c r="W53" s="26"/>
      <c r="X53" s="26"/>
    </row>
    <row r="54" spans="1:27" ht="12.75" customHeight="1" x14ac:dyDescent="0.2">
      <c r="A54" s="234"/>
      <c r="B54" s="115"/>
      <c r="C54" s="115"/>
      <c r="D54" s="115"/>
      <c r="E54" s="115"/>
      <c r="F54" s="115"/>
      <c r="G54" s="155"/>
      <c r="H54" s="155"/>
      <c r="I54" s="115"/>
      <c r="J54" s="115"/>
      <c r="K54" s="43"/>
      <c r="L54" s="43"/>
      <c r="M54" s="43"/>
      <c r="N54" s="43"/>
      <c r="O54" s="43"/>
      <c r="P54" s="43"/>
      <c r="Q54" s="43"/>
      <c r="W54" s="26"/>
      <c r="X54" s="26"/>
    </row>
    <row r="55" spans="1:27" ht="12.75" customHeight="1" x14ac:dyDescent="0.3">
      <c r="A55" s="83"/>
      <c r="B55" s="235"/>
      <c r="C55" s="235"/>
      <c r="D55" s="236"/>
      <c r="E55" s="236"/>
      <c r="F55" s="2"/>
      <c r="G55" s="236"/>
      <c r="H55" s="2"/>
      <c r="I55" s="2"/>
      <c r="J55" s="2"/>
      <c r="K55" s="43"/>
      <c r="L55" s="43"/>
      <c r="M55" s="43"/>
      <c r="N55" s="43"/>
      <c r="O55" s="43"/>
      <c r="P55" s="43"/>
      <c r="Q55" s="43"/>
    </row>
    <row r="56" spans="1:27" ht="12.75" customHeight="1" x14ac:dyDescent="0.3">
      <c r="A56" s="23"/>
      <c r="B56" s="235"/>
      <c r="C56" s="235"/>
      <c r="D56" s="236"/>
      <c r="E56" s="236"/>
      <c r="F56" s="23"/>
      <c r="G56" s="236"/>
      <c r="H56" s="23"/>
      <c r="I56" s="23"/>
      <c r="J56" s="23"/>
      <c r="K56" s="43"/>
      <c r="L56" s="43"/>
      <c r="M56" s="43"/>
      <c r="N56" s="43"/>
      <c r="O56" s="43"/>
      <c r="P56" s="43"/>
      <c r="Q56" s="43"/>
    </row>
    <row r="57" spans="1:27" ht="12.75" customHeight="1" x14ac:dyDescent="0.3">
      <c r="A57" s="23"/>
      <c r="B57" s="235"/>
      <c r="C57" s="235"/>
      <c r="D57" s="236"/>
      <c r="E57" s="236"/>
      <c r="F57" s="23"/>
      <c r="G57" s="237"/>
      <c r="H57" s="123"/>
      <c r="I57" s="238"/>
      <c r="J57" s="238"/>
      <c r="K57" s="239"/>
      <c r="L57" s="43"/>
      <c r="M57" s="43"/>
      <c r="N57" s="43"/>
      <c r="O57" s="43"/>
      <c r="P57" s="43"/>
      <c r="Q57" s="43"/>
    </row>
    <row r="58" spans="1:27" ht="12.75" customHeight="1" x14ac:dyDescent="0.3">
      <c r="A58" s="23"/>
      <c r="B58" s="235"/>
      <c r="C58" s="235"/>
      <c r="D58" s="236"/>
      <c r="E58" s="236"/>
      <c r="F58" s="23"/>
      <c r="G58" s="237"/>
      <c r="H58" s="123"/>
      <c r="I58" s="238"/>
      <c r="J58" s="123"/>
      <c r="K58" s="239"/>
      <c r="L58" s="43"/>
      <c r="M58" s="43"/>
      <c r="N58" s="43"/>
      <c r="O58" s="43"/>
      <c r="P58" s="43"/>
      <c r="Q58" s="43"/>
    </row>
    <row r="59" spans="1:27" ht="12.75" customHeight="1" x14ac:dyDescent="0.3">
      <c r="A59" s="23"/>
      <c r="B59" s="235"/>
      <c r="C59" s="235"/>
      <c r="D59" s="236"/>
      <c r="E59" s="236"/>
      <c r="F59" s="23"/>
      <c r="G59" s="236"/>
      <c r="H59" s="23"/>
      <c r="I59" s="23"/>
      <c r="J59" s="23"/>
      <c r="K59" s="43"/>
      <c r="L59" s="43"/>
      <c r="M59" s="43"/>
      <c r="N59" s="43"/>
      <c r="O59" s="43"/>
      <c r="P59" s="43"/>
      <c r="Q59" s="43"/>
    </row>
    <row r="60" spans="1:27" ht="12.75" customHeight="1" x14ac:dyDescent="0.3">
      <c r="A60" s="23"/>
      <c r="B60" s="235"/>
      <c r="C60" s="235"/>
      <c r="D60" s="236"/>
      <c r="E60" s="236"/>
      <c r="F60" s="23"/>
      <c r="G60" s="236"/>
      <c r="H60" s="23"/>
      <c r="I60" s="23"/>
      <c r="J60" s="23"/>
      <c r="K60" s="43"/>
      <c r="L60" s="43"/>
      <c r="M60" s="43"/>
      <c r="N60" s="43"/>
      <c r="O60" s="43"/>
      <c r="P60" s="43"/>
      <c r="Q60" s="43"/>
    </row>
    <row r="61" spans="1:27" ht="12.75" customHeight="1" x14ac:dyDescent="0.3">
      <c r="A61" s="23"/>
      <c r="B61" s="235"/>
      <c r="C61" s="235"/>
      <c r="D61" s="236"/>
      <c r="E61" s="236"/>
      <c r="F61" s="23"/>
      <c r="G61" s="236"/>
      <c r="H61" s="23"/>
      <c r="I61" s="23"/>
      <c r="J61" s="23"/>
      <c r="K61" s="43"/>
      <c r="L61" s="43"/>
      <c r="M61" s="43"/>
      <c r="N61" s="43"/>
    </row>
    <row r="62" spans="1:27" ht="12.75" customHeight="1" x14ac:dyDescent="0.3">
      <c r="A62" s="23"/>
      <c r="B62" s="235"/>
      <c r="C62" s="235"/>
      <c r="D62" s="236"/>
      <c r="E62" s="236"/>
      <c r="F62" s="23"/>
      <c r="G62" s="236"/>
      <c r="H62" s="23"/>
      <c r="I62" s="23"/>
      <c r="J62" s="23"/>
      <c r="K62" s="43"/>
      <c r="L62" s="43"/>
      <c r="M62" s="43"/>
      <c r="N62" s="43"/>
    </row>
    <row r="63" spans="1:27" ht="12.75" customHeight="1" x14ac:dyDescent="0.2">
      <c r="A63" s="23"/>
      <c r="B63" s="236"/>
      <c r="C63" s="23"/>
      <c r="D63" s="23"/>
      <c r="E63" s="23"/>
      <c r="F63" s="23"/>
      <c r="G63" s="236"/>
      <c r="H63" s="23"/>
      <c r="I63" s="23"/>
      <c r="J63" s="23"/>
      <c r="K63" s="43"/>
      <c r="L63" s="43"/>
      <c r="M63" s="43"/>
      <c r="N63" s="43"/>
      <c r="O63" s="23"/>
      <c r="P63" s="23"/>
    </row>
    <row r="64" spans="1:27" ht="12.75" customHeight="1" x14ac:dyDescent="0.2">
      <c r="A64" s="23"/>
      <c r="B64" s="236"/>
      <c r="C64" s="23"/>
      <c r="D64" s="23"/>
      <c r="E64" s="23"/>
      <c r="F64" s="23"/>
      <c r="G64" s="23"/>
      <c r="H64" s="23"/>
      <c r="I64" s="23"/>
      <c r="J64" s="23"/>
      <c r="K64" s="43"/>
      <c r="L64" s="43"/>
      <c r="M64" s="43"/>
      <c r="N64" s="43"/>
      <c r="O64" s="23"/>
      <c r="P64" s="23"/>
    </row>
    <row r="65" spans="1:16" ht="12.75" customHeight="1" x14ac:dyDescent="0.2">
      <c r="A65" s="23"/>
      <c r="B65" s="236"/>
      <c r="C65" s="23"/>
      <c r="D65" s="23"/>
      <c r="E65" s="23"/>
      <c r="F65" s="23"/>
      <c r="G65" s="23"/>
      <c r="H65" s="23"/>
      <c r="I65" s="23"/>
      <c r="J65" s="23"/>
      <c r="K65" s="43"/>
      <c r="L65" s="43"/>
      <c r="M65" s="43"/>
      <c r="N65" s="43"/>
      <c r="O65" s="23"/>
      <c r="P65" s="23"/>
    </row>
    <row r="66" spans="1:16" ht="12.75" customHeight="1" x14ac:dyDescent="0.2">
      <c r="A66" s="23"/>
      <c r="B66" s="23"/>
      <c r="C66" s="23"/>
      <c r="D66" s="23"/>
      <c r="E66" s="23"/>
      <c r="F66" s="23"/>
      <c r="G66" s="23"/>
      <c r="H66" s="23"/>
      <c r="I66" s="23"/>
      <c r="J66" s="23"/>
      <c r="K66" s="43"/>
      <c r="L66" s="43"/>
      <c r="M66" s="43"/>
      <c r="N66" s="43"/>
      <c r="O66" s="23"/>
      <c r="P66" s="23"/>
    </row>
    <row r="67" spans="1:16" ht="12.75" customHeight="1" x14ac:dyDescent="0.2">
      <c r="A67" s="43"/>
      <c r="B67" s="43"/>
      <c r="C67" s="43"/>
      <c r="D67" s="43"/>
      <c r="E67" s="43"/>
      <c r="F67" s="43"/>
      <c r="G67" s="43"/>
      <c r="H67" s="43"/>
      <c r="I67" s="43"/>
      <c r="J67" s="43"/>
      <c r="K67" s="43"/>
      <c r="L67" s="43"/>
      <c r="M67" s="43"/>
      <c r="N67" s="43"/>
      <c r="O67" s="23"/>
      <c r="P67" s="23"/>
    </row>
    <row r="68" spans="1:16" ht="12.75" customHeight="1" x14ac:dyDescent="0.2">
      <c r="A68" s="43"/>
      <c r="B68" s="43"/>
      <c r="C68" s="43"/>
      <c r="D68" s="43"/>
      <c r="E68" s="43"/>
      <c r="F68" s="43"/>
      <c r="G68" s="43"/>
      <c r="H68" s="43"/>
      <c r="I68" s="43"/>
      <c r="J68" s="43"/>
      <c r="K68" s="43"/>
      <c r="L68" s="43"/>
      <c r="M68" s="43"/>
      <c r="N68" s="43"/>
      <c r="O68" s="23"/>
      <c r="P68" s="23"/>
    </row>
    <row r="69" spans="1:16" ht="12.75" customHeight="1" x14ac:dyDescent="0.2">
      <c r="A69" s="43"/>
      <c r="B69" s="43"/>
      <c r="C69" s="43"/>
      <c r="D69" s="43"/>
      <c r="E69" s="43"/>
      <c r="F69" s="43"/>
      <c r="G69" s="43"/>
      <c r="H69" s="43"/>
      <c r="I69" s="43"/>
      <c r="J69" s="43"/>
      <c r="K69" s="43"/>
      <c r="L69" s="43"/>
      <c r="M69" s="43"/>
      <c r="N69" s="43"/>
      <c r="O69" s="23"/>
      <c r="P69" s="23"/>
    </row>
    <row r="70" spans="1:16" ht="12.75" customHeight="1" x14ac:dyDescent="0.2">
      <c r="A70" s="43"/>
      <c r="B70" s="43"/>
      <c r="C70" s="43"/>
      <c r="D70" s="43"/>
      <c r="E70" s="43"/>
      <c r="F70" s="43"/>
      <c r="G70" s="43"/>
      <c r="H70" s="43"/>
      <c r="I70" s="43"/>
      <c r="J70" s="43"/>
      <c r="K70" s="43"/>
      <c r="L70" s="43"/>
      <c r="M70" s="43"/>
      <c r="N70" s="43"/>
      <c r="O70" s="18"/>
      <c r="P70" s="18"/>
    </row>
    <row r="71" spans="1:16" ht="12.75" customHeight="1" x14ac:dyDescent="0.2">
      <c r="A71" s="43"/>
      <c r="B71" s="43"/>
      <c r="C71" s="43"/>
      <c r="D71" s="43"/>
      <c r="E71" s="43"/>
      <c r="F71" s="43"/>
      <c r="G71" s="43"/>
      <c r="H71" s="43"/>
      <c r="I71" s="43"/>
      <c r="J71" s="43"/>
      <c r="K71" s="43"/>
      <c r="L71" s="43"/>
      <c r="M71" s="43"/>
      <c r="N71" s="43"/>
    </row>
    <row r="72" spans="1:16" ht="12.75" customHeight="1" x14ac:dyDescent="0.2">
      <c r="B72" s="43"/>
      <c r="C72" s="43"/>
      <c r="D72" s="43"/>
      <c r="E72" s="43"/>
      <c r="F72" s="43"/>
      <c r="G72" s="43"/>
      <c r="H72" s="43"/>
      <c r="I72" s="43"/>
    </row>
    <row r="73" spans="1:16" ht="12.75" customHeight="1" x14ac:dyDescent="0.2">
      <c r="B73" s="43"/>
      <c r="C73" s="43"/>
      <c r="D73" s="43"/>
      <c r="E73" s="43"/>
      <c r="F73" s="43"/>
      <c r="G73" s="43"/>
      <c r="H73" s="43"/>
      <c r="I73" s="43"/>
    </row>
    <row r="74" spans="1:16" ht="12.75" customHeight="1" x14ac:dyDescent="0.2">
      <c r="B74" s="43"/>
      <c r="C74" s="43"/>
      <c r="D74" s="43"/>
      <c r="E74" s="43"/>
      <c r="F74" s="43"/>
      <c r="G74" s="43"/>
      <c r="H74" s="43"/>
      <c r="I74" s="43"/>
    </row>
    <row r="75" spans="1:16" ht="12.75" customHeight="1" x14ac:dyDescent="0.2">
      <c r="B75" s="43"/>
      <c r="C75" s="43"/>
      <c r="D75" s="43"/>
      <c r="E75" s="43"/>
      <c r="G75" s="43"/>
      <c r="H75" s="43"/>
      <c r="I75" s="43"/>
    </row>
  </sheetData>
  <mergeCells count="6">
    <mergeCell ref="B38:D38"/>
    <mergeCell ref="G38:I38"/>
    <mergeCell ref="K38:O38"/>
    <mergeCell ref="B6:D6"/>
    <mergeCell ref="G6:I6"/>
    <mergeCell ref="K6:O6"/>
  </mergeCells>
  <phoneticPr fontId="5" type="noConversion"/>
  <pageMargins left="0.70866141732283472" right="0.15748031496062992" top="0.98425196850393704" bottom="0.55118110236220474" header="0.51181102362204722" footer="0.51181102362204722"/>
  <pageSetup paperSize="9" scale="76" orientation="portrait" r:id="rId1"/>
  <headerFooter alignWithMargins="0">
    <oddHeader>&amp;R&amp;"Arial,Fet"PERSONBILAR</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63"/>
  <sheetViews>
    <sheetView showGridLines="0" workbookViewId="0"/>
  </sheetViews>
  <sheetFormatPr defaultRowHeight="13.2" x14ac:dyDescent="0.25"/>
  <cols>
    <col min="2" max="2" width="15" bestFit="1" customWidth="1"/>
    <col min="3" max="3" width="16.44140625" bestFit="1" customWidth="1"/>
    <col min="4" max="4" width="23.5546875" bestFit="1" customWidth="1"/>
    <col min="6" max="6" width="12.6640625" bestFit="1" customWidth="1"/>
    <col min="7" max="7" width="14.109375" customWidth="1"/>
  </cols>
  <sheetData>
    <row r="1" spans="1:18" x14ac:dyDescent="0.25">
      <c r="A1" s="3" t="s">
        <v>204</v>
      </c>
    </row>
    <row r="2" spans="1:18" s="31" customFormat="1" ht="12.75" customHeight="1" x14ac:dyDescent="0.2">
      <c r="A2" s="110" t="s">
        <v>205</v>
      </c>
      <c r="B2" s="15"/>
      <c r="C2" s="15"/>
      <c r="D2" s="15"/>
      <c r="O2" s="26"/>
      <c r="P2" s="26"/>
      <c r="Q2" s="26"/>
      <c r="R2" s="26"/>
    </row>
    <row r="3" spans="1:18" x14ac:dyDescent="0.25">
      <c r="A3" s="137"/>
      <c r="B3" s="137"/>
      <c r="C3" s="137"/>
      <c r="D3" s="137"/>
    </row>
    <row r="4" spans="1:18" x14ac:dyDescent="0.25">
      <c r="A4" s="79" t="s">
        <v>0</v>
      </c>
      <c r="B4" s="138" t="s">
        <v>149</v>
      </c>
      <c r="C4" s="138" t="s">
        <v>160</v>
      </c>
      <c r="D4" s="138" t="s">
        <v>150</v>
      </c>
    </row>
    <row r="5" spans="1:18" x14ac:dyDescent="0.25">
      <c r="A5" s="139">
        <v>1999</v>
      </c>
      <c r="B5" s="64">
        <v>422257663.39999998</v>
      </c>
      <c r="C5" s="64">
        <v>317665</v>
      </c>
      <c r="D5" s="64">
        <v>1329.2546028048414</v>
      </c>
    </row>
    <row r="6" spans="1:18" x14ac:dyDescent="0.25">
      <c r="A6" s="53">
        <v>2000</v>
      </c>
      <c r="B6" s="21">
        <v>457395257.80000007</v>
      </c>
      <c r="C6" s="21">
        <v>337939</v>
      </c>
      <c r="D6" s="21">
        <v>1353.4846756367276</v>
      </c>
    </row>
    <row r="7" spans="1:18" x14ac:dyDescent="0.25">
      <c r="A7" s="53">
        <v>2001</v>
      </c>
      <c r="B7" s="21">
        <v>488193162.80000001</v>
      </c>
      <c r="C7" s="21">
        <v>367472</v>
      </c>
      <c r="D7" s="21">
        <v>1328.5179899420909</v>
      </c>
    </row>
    <row r="8" spans="1:18" x14ac:dyDescent="0.25">
      <c r="A8" s="53">
        <v>2002</v>
      </c>
      <c r="B8" s="21">
        <v>514755393.50000006</v>
      </c>
      <c r="C8" s="21">
        <v>385708</v>
      </c>
      <c r="D8" s="21">
        <v>1334.5727687784542</v>
      </c>
    </row>
    <row r="9" spans="1:18" x14ac:dyDescent="0.25">
      <c r="A9" s="53">
        <v>2003</v>
      </c>
      <c r="B9" s="21">
        <v>545141383.5</v>
      </c>
      <c r="C9" s="21">
        <v>400511</v>
      </c>
      <c r="D9" s="21">
        <v>1361.1146348040379</v>
      </c>
    </row>
    <row r="10" spans="1:18" x14ac:dyDescent="0.25">
      <c r="A10" s="53">
        <v>2004</v>
      </c>
      <c r="B10" s="21">
        <v>580338676.20000005</v>
      </c>
      <c r="C10" s="21">
        <v>421708</v>
      </c>
      <c r="D10" s="21">
        <v>1376.1623592628075</v>
      </c>
    </row>
    <row r="11" spans="1:18" x14ac:dyDescent="0.25">
      <c r="A11" s="53">
        <v>2005</v>
      </c>
      <c r="B11" s="21">
        <v>631604271.80000007</v>
      </c>
      <c r="C11" s="21">
        <v>445394</v>
      </c>
      <c r="D11" s="21">
        <v>1418.0798838780945</v>
      </c>
    </row>
    <row r="12" spans="1:18" x14ac:dyDescent="0.25">
      <c r="A12" s="53">
        <v>2006</v>
      </c>
      <c r="B12" s="21">
        <v>674180412.50000012</v>
      </c>
      <c r="C12" s="21">
        <v>471809</v>
      </c>
      <c r="D12" s="21">
        <v>1428.926562443701</v>
      </c>
    </row>
    <row r="13" spans="1:18" x14ac:dyDescent="0.25">
      <c r="A13" s="53">
        <v>2007</v>
      </c>
      <c r="B13" s="21">
        <v>722000073.39999998</v>
      </c>
      <c r="C13" s="21">
        <v>495214</v>
      </c>
      <c r="D13" s="21">
        <v>1457.9556987484198</v>
      </c>
    </row>
    <row r="14" spans="1:18" x14ac:dyDescent="0.25">
      <c r="A14" s="53">
        <v>2008</v>
      </c>
      <c r="B14" s="21">
        <v>748186336.20000005</v>
      </c>
      <c r="C14" s="21">
        <v>504850</v>
      </c>
      <c r="D14" s="21">
        <v>1481.9972986035457</v>
      </c>
    </row>
    <row r="15" spans="1:18" x14ac:dyDescent="0.25">
      <c r="A15" s="53">
        <v>2009</v>
      </c>
      <c r="B15" s="21">
        <v>742110599.69999993</v>
      </c>
      <c r="C15" s="21">
        <v>507566</v>
      </c>
      <c r="D15" s="21">
        <v>1462.096751358444</v>
      </c>
    </row>
    <row r="16" spans="1:18" x14ac:dyDescent="0.25">
      <c r="A16" s="53">
        <v>2010</v>
      </c>
      <c r="B16" s="21">
        <v>757725514.19999993</v>
      </c>
      <c r="C16" s="21">
        <v>525547</v>
      </c>
      <c r="D16" s="21">
        <v>1441.7844915868609</v>
      </c>
      <c r="F16" s="156"/>
      <c r="G16" s="156"/>
    </row>
    <row r="17" spans="1:7" x14ac:dyDescent="0.25">
      <c r="A17" s="53">
        <v>2011</v>
      </c>
      <c r="B17" s="21">
        <v>787023975</v>
      </c>
      <c r="C17" s="21">
        <v>547033</v>
      </c>
      <c r="D17" s="21">
        <v>1438.7138892900427</v>
      </c>
      <c r="F17" s="156"/>
      <c r="G17" s="156"/>
    </row>
    <row r="18" spans="1:7" x14ac:dyDescent="0.25">
      <c r="A18" s="53">
        <v>2012</v>
      </c>
      <c r="B18" s="21">
        <v>808048451</v>
      </c>
      <c r="C18" s="21">
        <v>561948</v>
      </c>
      <c r="D18" s="21">
        <v>1437.9416796571925</v>
      </c>
      <c r="F18" s="156"/>
      <c r="G18" s="156"/>
    </row>
    <row r="19" spans="1:7" x14ac:dyDescent="0.25">
      <c r="A19" s="53">
        <v>2013</v>
      </c>
      <c r="B19" s="21">
        <v>810917728</v>
      </c>
      <c r="C19" s="21">
        <v>571800</v>
      </c>
      <c r="D19" s="21">
        <v>1418.1842042672263</v>
      </c>
      <c r="F19" s="156"/>
      <c r="G19" s="156"/>
    </row>
    <row r="20" spans="1:7" x14ac:dyDescent="0.25">
      <c r="A20" s="53">
        <v>2014</v>
      </c>
      <c r="B20" s="21">
        <v>830330963.4000001</v>
      </c>
      <c r="C20" s="21">
        <v>587802</v>
      </c>
      <c r="D20" s="21">
        <v>1412.6031612685906</v>
      </c>
      <c r="F20" s="156"/>
      <c r="G20" s="156"/>
    </row>
    <row r="21" spans="1:7" x14ac:dyDescent="0.25">
      <c r="A21" s="53">
        <v>2015</v>
      </c>
      <c r="B21" s="21">
        <v>850273283.50000012</v>
      </c>
      <c r="C21" s="21">
        <v>605470</v>
      </c>
      <c r="D21" s="21">
        <v>1404.3194270566669</v>
      </c>
      <c r="F21" s="156"/>
      <c r="G21" s="156"/>
    </row>
    <row r="22" spans="1:7" x14ac:dyDescent="0.25">
      <c r="A22" s="53">
        <v>2016</v>
      </c>
      <c r="B22" s="21">
        <v>880672465.60000014</v>
      </c>
      <c r="C22" s="21">
        <v>630096</v>
      </c>
      <c r="D22" s="21">
        <v>1397.6798227571674</v>
      </c>
      <c r="F22" s="156"/>
      <c r="G22" s="156"/>
    </row>
    <row r="23" spans="1:7" x14ac:dyDescent="0.25">
      <c r="A23" s="53">
        <v>2017</v>
      </c>
      <c r="B23" s="21">
        <v>906673343.5999999</v>
      </c>
      <c r="C23" s="21">
        <v>655881</v>
      </c>
      <c r="D23" s="21">
        <v>1382.3747655443592</v>
      </c>
      <c r="F23" s="156"/>
      <c r="G23" s="156"/>
    </row>
    <row r="24" spans="1:7" x14ac:dyDescent="0.25">
      <c r="A24" s="53">
        <v>2018</v>
      </c>
      <c r="B24" s="21">
        <v>939618081</v>
      </c>
      <c r="C24" s="21">
        <v>680384</v>
      </c>
      <c r="D24" s="21">
        <v>1381.0114303099426</v>
      </c>
      <c r="F24" s="156"/>
      <c r="G24" s="156"/>
    </row>
    <row r="25" spans="1:7" x14ac:dyDescent="0.25">
      <c r="A25" s="53">
        <v>2019</v>
      </c>
      <c r="B25" s="21">
        <v>932735513</v>
      </c>
      <c r="C25" s="21">
        <v>696742</v>
      </c>
      <c r="D25" s="21">
        <v>1338.7100433158903</v>
      </c>
      <c r="F25" s="156"/>
      <c r="G25" s="156"/>
    </row>
    <row r="26" spans="1:7" x14ac:dyDescent="0.25">
      <c r="A26" s="53">
        <v>2020</v>
      </c>
      <c r="B26" s="21">
        <v>943099242.19999993</v>
      </c>
      <c r="C26" s="21">
        <v>690216</v>
      </c>
      <c r="D26" s="21">
        <f>B26/C26</f>
        <v>1366.3827587306002</v>
      </c>
      <c r="F26" s="156"/>
      <c r="G26" s="156"/>
    </row>
    <row r="27" spans="1:7" x14ac:dyDescent="0.25">
      <c r="A27" s="53">
        <v>2021</v>
      </c>
      <c r="B27" s="21">
        <v>968735746</v>
      </c>
      <c r="C27" s="21">
        <v>697301</v>
      </c>
      <c r="D27" s="21">
        <v>1389.2648160000001</v>
      </c>
      <c r="F27" s="156"/>
      <c r="G27" s="156"/>
    </row>
    <row r="28" spans="1:7" x14ac:dyDescent="0.25">
      <c r="A28" s="75">
        <v>2022</v>
      </c>
      <c r="B28" s="140">
        <v>967695435.70000005</v>
      </c>
      <c r="C28" s="140">
        <v>703523</v>
      </c>
      <c r="D28" s="140">
        <v>1375.4993589999999</v>
      </c>
      <c r="F28" s="156"/>
      <c r="G28" s="156"/>
    </row>
    <row r="29" spans="1:7" x14ac:dyDescent="0.25">
      <c r="A29" s="31" t="s">
        <v>228</v>
      </c>
    </row>
    <row r="30" spans="1:7" x14ac:dyDescent="0.25">
      <c r="A30" s="13" t="s">
        <v>229</v>
      </c>
    </row>
    <row r="34" spans="1:18" s="31" customFormat="1" ht="12.75" customHeight="1" x14ac:dyDescent="0.25">
      <c r="A34" s="3" t="s">
        <v>206</v>
      </c>
      <c r="B34" s="15"/>
      <c r="C34" s="15"/>
      <c r="D34" s="15"/>
      <c r="O34" s="26"/>
      <c r="P34" s="26"/>
      <c r="Q34" s="26"/>
      <c r="R34" s="26"/>
    </row>
    <row r="35" spans="1:18" s="31" customFormat="1" ht="12.75" customHeight="1" x14ac:dyDescent="0.2">
      <c r="A35" s="110" t="s">
        <v>207</v>
      </c>
      <c r="B35" s="15"/>
      <c r="C35" s="15"/>
      <c r="D35" s="15"/>
      <c r="O35" s="26"/>
      <c r="P35" s="26"/>
      <c r="Q35" s="26"/>
      <c r="R35" s="26"/>
    </row>
    <row r="36" spans="1:18" x14ac:dyDescent="0.25">
      <c r="A36" s="137"/>
      <c r="B36" s="137"/>
      <c r="C36" s="137"/>
      <c r="D36" s="137"/>
    </row>
    <row r="37" spans="1:18" x14ac:dyDescent="0.25">
      <c r="A37" s="79" t="s">
        <v>0</v>
      </c>
      <c r="B37" s="138" t="s">
        <v>149</v>
      </c>
      <c r="C37" s="138" t="s">
        <v>161</v>
      </c>
      <c r="D37" s="138" t="s">
        <v>150</v>
      </c>
    </row>
    <row r="38" spans="1:18" x14ac:dyDescent="0.25">
      <c r="A38" s="139">
        <v>1999</v>
      </c>
      <c r="B38" s="64">
        <v>387529952.69999999</v>
      </c>
      <c r="C38" s="64">
        <v>91088</v>
      </c>
      <c r="D38" s="64">
        <v>4254.4567088968906</v>
      </c>
    </row>
    <row r="39" spans="1:18" x14ac:dyDescent="0.25">
      <c r="A39" s="53">
        <v>2000</v>
      </c>
      <c r="B39" s="21">
        <v>407949959.09999996</v>
      </c>
      <c r="C39" s="21">
        <v>92349</v>
      </c>
      <c r="D39" s="21">
        <v>4417.4810674723058</v>
      </c>
    </row>
    <row r="40" spans="1:18" x14ac:dyDescent="0.25">
      <c r="A40" s="53">
        <v>2001</v>
      </c>
      <c r="B40" s="21">
        <v>404401727.10000002</v>
      </c>
      <c r="C40" s="21">
        <v>93203</v>
      </c>
      <c r="D40" s="21">
        <v>4338.9346598285465</v>
      </c>
    </row>
    <row r="41" spans="1:18" x14ac:dyDescent="0.25">
      <c r="A41" s="53">
        <v>2002</v>
      </c>
      <c r="B41" s="21">
        <v>400458597.80000007</v>
      </c>
      <c r="C41" s="21">
        <v>93717</v>
      </c>
      <c r="D41" s="21">
        <v>4273.0624945314094</v>
      </c>
      <c r="L41" s="156"/>
    </row>
    <row r="42" spans="1:18" x14ac:dyDescent="0.25">
      <c r="A42" s="53">
        <v>2003</v>
      </c>
      <c r="B42" s="21">
        <v>402120426.30000001</v>
      </c>
      <c r="C42" s="21">
        <v>92752</v>
      </c>
      <c r="D42" s="21">
        <v>4335.4367161894088</v>
      </c>
    </row>
    <row r="43" spans="1:18" x14ac:dyDescent="0.25">
      <c r="A43" s="53">
        <v>2004</v>
      </c>
      <c r="B43" s="21">
        <v>406208411.10000008</v>
      </c>
      <c r="C43" s="21">
        <v>92807</v>
      </c>
      <c r="D43" s="21">
        <v>4376.9156539916175</v>
      </c>
    </row>
    <row r="44" spans="1:18" x14ac:dyDescent="0.25">
      <c r="A44" s="53">
        <v>2005</v>
      </c>
      <c r="B44" s="21">
        <v>417862383</v>
      </c>
      <c r="C44" s="21">
        <v>93548</v>
      </c>
      <c r="D44" s="21">
        <v>4466.8232671997266</v>
      </c>
    </row>
    <row r="45" spans="1:18" x14ac:dyDescent="0.25">
      <c r="A45" s="53">
        <v>2006</v>
      </c>
      <c r="B45" s="21">
        <v>430717904.19999993</v>
      </c>
      <c r="C45" s="21">
        <v>94702</v>
      </c>
      <c r="D45" s="21">
        <v>4548.13947118329</v>
      </c>
      <c r="G45" s="156"/>
    </row>
    <row r="46" spans="1:18" x14ac:dyDescent="0.25">
      <c r="A46" s="53">
        <v>2007</v>
      </c>
      <c r="B46" s="21">
        <v>447498910.00000006</v>
      </c>
      <c r="C46" s="21">
        <v>96277</v>
      </c>
      <c r="D46" s="21">
        <v>4648.0354601825984</v>
      </c>
    </row>
    <row r="47" spans="1:18" x14ac:dyDescent="0.25">
      <c r="A47" s="53">
        <v>2008</v>
      </c>
      <c r="B47" s="21">
        <v>446391725.19999999</v>
      </c>
      <c r="C47" s="21">
        <v>97317</v>
      </c>
      <c r="D47" s="21">
        <v>4586.9860887614705</v>
      </c>
    </row>
    <row r="48" spans="1:18" x14ac:dyDescent="0.25">
      <c r="A48" s="53">
        <v>2009</v>
      </c>
      <c r="B48" s="21">
        <v>412813674.09999996</v>
      </c>
      <c r="C48" s="21">
        <v>96187</v>
      </c>
      <c r="D48" s="21">
        <v>4291.7824040670776</v>
      </c>
      <c r="G48" s="156"/>
    </row>
    <row r="49" spans="1:7" x14ac:dyDescent="0.25">
      <c r="A49" s="53">
        <v>2010</v>
      </c>
      <c r="B49" s="21">
        <v>416291188.89999998</v>
      </c>
      <c r="C49" s="21">
        <v>97217</v>
      </c>
      <c r="D49" s="21">
        <v>4282.0822376744809</v>
      </c>
    </row>
    <row r="50" spans="1:7" x14ac:dyDescent="0.25">
      <c r="A50" s="53">
        <v>2011</v>
      </c>
      <c r="B50" s="21">
        <v>429105680</v>
      </c>
      <c r="C50" s="21">
        <v>96850</v>
      </c>
      <c r="D50" s="21">
        <v>4430.6213732576152</v>
      </c>
    </row>
    <row r="51" spans="1:7" x14ac:dyDescent="0.25">
      <c r="A51" s="53">
        <v>2012</v>
      </c>
      <c r="B51" s="21">
        <v>411414014</v>
      </c>
      <c r="C51" s="21">
        <v>97661</v>
      </c>
      <c r="D51" s="21">
        <v>4212.6745988675111</v>
      </c>
    </row>
    <row r="52" spans="1:7" x14ac:dyDescent="0.25">
      <c r="A52" s="53">
        <v>2013</v>
      </c>
      <c r="B52" s="21">
        <v>402097443</v>
      </c>
      <c r="C52" s="21">
        <v>96749</v>
      </c>
      <c r="D52" s="21">
        <v>4156.088879471622</v>
      </c>
    </row>
    <row r="53" spans="1:7" x14ac:dyDescent="0.25">
      <c r="A53" s="53">
        <v>2014</v>
      </c>
      <c r="B53" s="21">
        <v>401650327.69999999</v>
      </c>
      <c r="C53" s="21">
        <v>97364</v>
      </c>
      <c r="D53" s="21">
        <v>4125.2447280308943</v>
      </c>
    </row>
    <row r="54" spans="1:7" x14ac:dyDescent="0.25">
      <c r="A54" s="53">
        <v>2015</v>
      </c>
      <c r="B54" s="21">
        <v>403178550.59999996</v>
      </c>
      <c r="C54" s="21">
        <v>97469</v>
      </c>
      <c r="D54" s="21">
        <v>4136.4798099908685</v>
      </c>
    </row>
    <row r="55" spans="1:7" x14ac:dyDescent="0.25">
      <c r="A55" s="53">
        <v>2016</v>
      </c>
      <c r="B55" s="21">
        <v>408689185.09999996</v>
      </c>
      <c r="C55" s="21">
        <v>98746</v>
      </c>
      <c r="D55" s="21">
        <v>4138.7923065238083</v>
      </c>
    </row>
    <row r="56" spans="1:7" x14ac:dyDescent="0.25">
      <c r="A56" s="53">
        <v>2017</v>
      </c>
      <c r="B56" s="21">
        <v>417208858.00000006</v>
      </c>
      <c r="C56" s="21">
        <v>100233</v>
      </c>
      <c r="D56" s="21">
        <v>4162.3902108088159</v>
      </c>
    </row>
    <row r="57" spans="1:7" x14ac:dyDescent="0.25">
      <c r="A57" s="53">
        <v>2018</v>
      </c>
      <c r="B57" s="21">
        <v>421093690</v>
      </c>
      <c r="C57" s="21">
        <v>101773</v>
      </c>
      <c r="D57" s="21">
        <v>4137.5776482957172</v>
      </c>
      <c r="G57" s="156"/>
    </row>
    <row r="58" spans="1:7" x14ac:dyDescent="0.25">
      <c r="A58" s="53">
        <v>2019</v>
      </c>
      <c r="B58" s="21">
        <v>417605755</v>
      </c>
      <c r="C58" s="21">
        <v>102922</v>
      </c>
      <c r="D58" s="21">
        <v>4057.4974738151222</v>
      </c>
    </row>
    <row r="59" spans="1:7" x14ac:dyDescent="0.25">
      <c r="A59" s="53">
        <v>2020</v>
      </c>
      <c r="B59" s="21">
        <v>411537668.69999999</v>
      </c>
      <c r="C59" s="21">
        <v>101831</v>
      </c>
      <c r="D59" s="21">
        <f>B59/C59</f>
        <v>4041.3790368355412</v>
      </c>
    </row>
    <row r="60" spans="1:7" x14ac:dyDescent="0.25">
      <c r="A60" s="53">
        <v>2021</v>
      </c>
      <c r="B60" s="21">
        <v>429040332.5</v>
      </c>
      <c r="C60" s="21">
        <v>102235</v>
      </c>
      <c r="D60" s="21">
        <v>4196.6091109999998</v>
      </c>
    </row>
    <row r="61" spans="1:7" x14ac:dyDescent="0.25">
      <c r="A61" s="75">
        <v>2022</v>
      </c>
      <c r="B61" s="140">
        <v>437923044.5</v>
      </c>
      <c r="C61" s="140">
        <v>103349</v>
      </c>
      <c r="D61" s="140">
        <v>4237.3225140000004</v>
      </c>
    </row>
    <row r="62" spans="1:7" x14ac:dyDescent="0.25">
      <c r="A62" s="31" t="s">
        <v>228</v>
      </c>
    </row>
    <row r="63" spans="1:7" x14ac:dyDescent="0.25">
      <c r="A63" s="13" t="s">
        <v>229</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16</vt:i4>
      </vt:variant>
      <vt:variant>
        <vt:lpstr>Namngivna områden</vt:lpstr>
      </vt:variant>
      <vt:variant>
        <vt:i4>9</vt:i4>
      </vt:variant>
    </vt:vector>
  </HeadingPairs>
  <TitlesOfParts>
    <vt:vector size="25" baseType="lpstr">
      <vt:lpstr>Titel _ Title</vt:lpstr>
      <vt:lpstr>Innehåll _ Content</vt:lpstr>
      <vt:lpstr>Kort om statistiken _ In brief</vt:lpstr>
      <vt:lpstr>Definitioner</vt:lpstr>
      <vt:lpstr>Teckenförklaring _ Legends</vt:lpstr>
      <vt:lpstr>PB Tab 1</vt:lpstr>
      <vt:lpstr>PB Tab 2-3</vt:lpstr>
      <vt:lpstr>PB Tab 4-5</vt:lpstr>
      <vt:lpstr>LB Tab 1-2</vt:lpstr>
      <vt:lpstr>LB Tab 3-5</vt:lpstr>
      <vt:lpstr>LB Tab 6-7</vt:lpstr>
      <vt:lpstr>BU Tab 1</vt:lpstr>
      <vt:lpstr>BU Tab 2-4</vt:lpstr>
      <vt:lpstr>MC Tab 1</vt:lpstr>
      <vt:lpstr>MC Tab 2-4</vt:lpstr>
      <vt:lpstr>RS Tab 1</vt:lpstr>
      <vt:lpstr>'BU Tab 2-4'!_Toc72296259</vt:lpstr>
      <vt:lpstr>'LB Tab 3-5'!_Toc72296263</vt:lpstr>
      <vt:lpstr>'BU Tab 2-4'!Utskriftsområde</vt:lpstr>
      <vt:lpstr>Definitioner!Utskriftsområde</vt:lpstr>
      <vt:lpstr>'Innehåll _ Content'!Utskriftsområde</vt:lpstr>
      <vt:lpstr>'Kort om statistiken _ In brief'!Utskriftsområde</vt:lpstr>
      <vt:lpstr>'LB Tab 3-5'!Utskriftsområde</vt:lpstr>
      <vt:lpstr>'Teckenförklaring _ Legends'!Utskriftsområde</vt:lpstr>
      <vt:lpstr>'Titel _ Title'!Utskriftsområde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Annika</dc:creator>
  <cp:lastModifiedBy>Johan Landin</cp:lastModifiedBy>
  <cp:lastPrinted>2020-11-05T12:44:39Z</cp:lastPrinted>
  <dcterms:created xsi:type="dcterms:W3CDTF">2007-06-06T17:47:08Z</dcterms:created>
  <dcterms:modified xsi:type="dcterms:W3CDTF">2023-04-13T13:16:51Z</dcterms:modified>
</cp:coreProperties>
</file>