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U:\Verksamhetsstöd\Kommunikation\Publikationer\Statistik\Fordon\2026\"/>
    </mc:Choice>
  </mc:AlternateContent>
  <xr:revisionPtr revIDLastSave="0" documentId="13_ncr:1_{3E975AF5-9542-4B3D-AE4A-78F4C7ECF34B}" xr6:coauthVersionLast="47" xr6:coauthVersionMax="47" xr10:uidLastSave="{00000000-0000-0000-0000-000000000000}"/>
  <bookViews>
    <workbookView xWindow="53880" yWindow="270" windowWidth="25440" windowHeight="15270" tabRatio="745" xr2:uid="{00000000-000D-0000-FFFF-FFFF00000000}"/>
  </bookViews>
  <sheets>
    <sheet name="Titel" sheetId="8" r:id="rId1"/>
    <sheet name="Info" sheetId="9" r:id="rId2"/>
    <sheet name="Totalt" sheetId="10" r:id="rId3"/>
    <sheet name="Bensin" sheetId="1" r:id="rId4"/>
    <sheet name="Diesel" sheetId="2" r:id="rId5"/>
    <sheet name="El" sheetId="3" r:id="rId6"/>
    <sheet name="Elhybrid" sheetId="4" r:id="rId7"/>
    <sheet name="Laddhybrid" sheetId="5" r:id="rId8"/>
    <sheet name="Etanol" sheetId="6" r:id="rId9"/>
    <sheet name="Gas" sheetId="7" r:id="rId10"/>
    <sheet name="Figur 1" sheetId="35" r:id="rId11"/>
    <sheet name="Koldioxid" sheetId="19" state="hidden" r:id="rId12"/>
    <sheet name="Exportandel" sheetId="17" state="hidden" r:id="rId13"/>
    <sheet name="Ålder vid export" sheetId="12" state="hidden"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1" i="10" l="1"/>
  <c r="M52" i="10"/>
  <c r="M53" i="10"/>
  <c r="M54" i="10"/>
  <c r="M55" i="10"/>
  <c r="M56" i="10"/>
  <c r="M57" i="10"/>
  <c r="M50" i="10"/>
  <c r="I51" i="10"/>
  <c r="I52" i="10"/>
  <c r="I53" i="10"/>
  <c r="I54" i="10"/>
  <c r="I55" i="10"/>
  <c r="I56" i="10"/>
  <c r="I57" i="10"/>
  <c r="I50" i="10"/>
  <c r="E51" i="10"/>
  <c r="E52" i="10"/>
  <c r="E53" i="10"/>
  <c r="E54" i="10"/>
  <c r="E55" i="10"/>
  <c r="E56" i="10"/>
  <c r="E57" i="10"/>
  <c r="E50" i="10"/>
  <c r="D58" i="10"/>
  <c r="G50" i="10"/>
  <c r="K51" i="10" l="1"/>
  <c r="K52" i="10"/>
  <c r="K53" i="10"/>
  <c r="K54" i="10"/>
  <c r="K55" i="10"/>
  <c r="K56" i="10"/>
  <c r="K57" i="10"/>
  <c r="K50" i="10"/>
  <c r="J58" i="10"/>
  <c r="J56" i="10"/>
  <c r="J55" i="10"/>
  <c r="J54" i="10"/>
  <c r="J53" i="10"/>
  <c r="J52" i="10"/>
  <c r="J51" i="10"/>
  <c r="J50" i="10"/>
  <c r="G51" i="10"/>
  <c r="G52" i="10"/>
  <c r="G53" i="10"/>
  <c r="G54" i="10"/>
  <c r="G55" i="10"/>
  <c r="G56" i="10"/>
  <c r="G57" i="10"/>
  <c r="C51" i="10"/>
  <c r="C52" i="10"/>
  <c r="C53" i="10"/>
  <c r="C54" i="10"/>
  <c r="C55" i="10"/>
  <c r="C56" i="10"/>
  <c r="C57" i="10"/>
  <c r="C50" i="10"/>
  <c r="F58" i="10"/>
  <c r="M27" i="7" l="1"/>
  <c r="B41" i="7" s="1"/>
  <c r="F13" i="7"/>
  <c r="F41" i="6"/>
  <c r="M27" i="6"/>
  <c r="B41" i="6" s="1"/>
  <c r="F13" i="6"/>
  <c r="M27" i="5"/>
  <c r="F13" i="5"/>
  <c r="M27" i="4"/>
  <c r="B41" i="4" s="1"/>
  <c r="F13" i="4"/>
  <c r="M27" i="3"/>
  <c r="F13" i="3"/>
  <c r="C41" i="2"/>
  <c r="M27" i="2"/>
  <c r="B41" i="2" s="1"/>
  <c r="F13" i="2"/>
  <c r="F13" i="1"/>
  <c r="M27" i="1"/>
  <c r="B41" i="1" s="1"/>
  <c r="F41" i="7" l="1"/>
  <c r="E41" i="7"/>
  <c r="D41" i="7"/>
  <c r="C41" i="7"/>
  <c r="G41" i="7" s="1"/>
  <c r="G41" i="6"/>
  <c r="E41" i="6"/>
  <c r="D41" i="6"/>
  <c r="C41" i="6"/>
  <c r="F41" i="4"/>
  <c r="E41" i="4"/>
  <c r="D41" i="4"/>
  <c r="C41" i="4"/>
  <c r="G41" i="4" s="1"/>
  <c r="F41" i="2"/>
  <c r="E41" i="2"/>
  <c r="D41" i="2"/>
  <c r="G41" i="2" s="1"/>
  <c r="F41" i="1"/>
  <c r="E41" i="1"/>
  <c r="D41" i="1"/>
  <c r="C41" i="1"/>
  <c r="G41" i="1" s="1"/>
  <c r="F12" i="1"/>
  <c r="M26" i="1"/>
  <c r="B40" i="1" l="1"/>
  <c r="M26" i="7" l="1"/>
  <c r="C40" i="7" s="1"/>
  <c r="F12" i="7"/>
  <c r="M26" i="6"/>
  <c r="F40" i="6" s="1"/>
  <c r="F12" i="6"/>
  <c r="M26" i="5"/>
  <c r="F12" i="5"/>
  <c r="M26" i="4"/>
  <c r="F12" i="4"/>
  <c r="M26" i="3"/>
  <c r="F12" i="3"/>
  <c r="M26" i="2"/>
  <c r="B40" i="2" s="1"/>
  <c r="F12" i="2"/>
  <c r="C40" i="1"/>
  <c r="D40" i="1"/>
  <c r="E40" i="1"/>
  <c r="F40" i="1"/>
  <c r="B40" i="7" l="1"/>
  <c r="C40" i="6"/>
  <c r="E40" i="6"/>
  <c r="D40" i="6"/>
  <c r="B40" i="6"/>
  <c r="G40" i="6" s="1"/>
  <c r="B40" i="4"/>
  <c r="F40" i="4"/>
  <c r="F40" i="7"/>
  <c r="E40" i="7"/>
  <c r="D40" i="7"/>
  <c r="E40" i="4"/>
  <c r="D40" i="4"/>
  <c r="C40" i="4"/>
  <c r="F40" i="2"/>
  <c r="E40" i="2"/>
  <c r="D40" i="2"/>
  <c r="C40" i="2"/>
  <c r="G40" i="2" s="1"/>
  <c r="G40" i="1"/>
  <c r="M25" i="2"/>
  <c r="M21" i="1"/>
  <c r="E34" i="10"/>
  <c r="E35" i="10"/>
  <c r="E36" i="10"/>
  <c r="E37" i="10"/>
  <c r="E38" i="10"/>
  <c r="E39" i="10"/>
  <c r="E40" i="10"/>
  <c r="E41" i="10"/>
  <c r="F34" i="10"/>
  <c r="F35" i="10"/>
  <c r="F36" i="10"/>
  <c r="F37" i="10"/>
  <c r="F38" i="10"/>
  <c r="F39" i="10"/>
  <c r="F40" i="10"/>
  <c r="F41" i="10"/>
  <c r="G34" i="10"/>
  <c r="H34" i="10"/>
  <c r="G35" i="10"/>
  <c r="H35" i="10"/>
  <c r="G36" i="10"/>
  <c r="H36" i="10"/>
  <c r="G37" i="10"/>
  <c r="H37" i="10"/>
  <c r="G38" i="10"/>
  <c r="H38" i="10"/>
  <c r="G39" i="10"/>
  <c r="H39" i="10"/>
  <c r="G40" i="10"/>
  <c r="H40" i="10"/>
  <c r="G41" i="10"/>
  <c r="H41" i="10"/>
  <c r="G18" i="10"/>
  <c r="H18" i="10"/>
  <c r="G19" i="10"/>
  <c r="H19" i="10"/>
  <c r="G20" i="10"/>
  <c r="H20" i="10"/>
  <c r="G21" i="10"/>
  <c r="H21" i="10"/>
  <c r="G22" i="10"/>
  <c r="H22" i="10"/>
  <c r="G23" i="10"/>
  <c r="H23" i="10"/>
  <c r="G24" i="10"/>
  <c r="H24" i="10"/>
  <c r="G25" i="10"/>
  <c r="H25" i="10"/>
  <c r="F18" i="10"/>
  <c r="F19" i="10"/>
  <c r="F20" i="10"/>
  <c r="F21" i="10"/>
  <c r="F22" i="10"/>
  <c r="F23" i="10"/>
  <c r="F24" i="10"/>
  <c r="F25" i="10"/>
  <c r="E18" i="10"/>
  <c r="E19" i="10"/>
  <c r="E20" i="10"/>
  <c r="E21" i="10"/>
  <c r="E22" i="10"/>
  <c r="E23" i="10"/>
  <c r="E24" i="10"/>
  <c r="E25" i="10"/>
  <c r="D18" i="10"/>
  <c r="D19" i="10"/>
  <c r="D20" i="10"/>
  <c r="D21" i="10"/>
  <c r="D22" i="10"/>
  <c r="D23" i="10"/>
  <c r="D24" i="10"/>
  <c r="D25" i="10"/>
  <c r="B18" i="10"/>
  <c r="B19" i="10"/>
  <c r="B20" i="10"/>
  <c r="B21" i="10"/>
  <c r="B22" i="10"/>
  <c r="B23" i="10"/>
  <c r="B24" i="10"/>
  <c r="B25" i="10"/>
  <c r="C18" i="10"/>
  <c r="C19" i="10"/>
  <c r="C20" i="10"/>
  <c r="C21" i="10"/>
  <c r="C22" i="10"/>
  <c r="C23" i="10"/>
  <c r="C24" i="10"/>
  <c r="C25" i="10"/>
  <c r="C34" i="10"/>
  <c r="C35" i="10"/>
  <c r="C36" i="10"/>
  <c r="C37" i="10"/>
  <c r="C38" i="10"/>
  <c r="C39" i="10"/>
  <c r="C40" i="10"/>
  <c r="C41" i="10"/>
  <c r="D34" i="10"/>
  <c r="D35" i="10"/>
  <c r="D36" i="10"/>
  <c r="D37" i="10"/>
  <c r="D38" i="10"/>
  <c r="D39" i="10"/>
  <c r="D40" i="10"/>
  <c r="D41" i="10"/>
  <c r="B34" i="10"/>
  <c r="B35" i="10"/>
  <c r="B36" i="10"/>
  <c r="B37" i="10"/>
  <c r="B38" i="10"/>
  <c r="B39" i="10"/>
  <c r="B40" i="10"/>
  <c r="B41" i="10"/>
  <c r="F11" i="1"/>
  <c r="G40" i="7" l="1"/>
  <c r="G40" i="4"/>
  <c r="I24" i="10"/>
  <c r="I23" i="10"/>
  <c r="I22" i="10"/>
  <c r="I21" i="10"/>
  <c r="I25" i="10"/>
  <c r="I40" i="10"/>
  <c r="I39" i="10"/>
  <c r="I34" i="10"/>
  <c r="I38" i="10"/>
  <c r="I35" i="10"/>
  <c r="I37" i="10"/>
  <c r="I36" i="10"/>
  <c r="I41" i="10"/>
  <c r="I20" i="10"/>
  <c r="M25" i="7" l="1"/>
  <c r="B39" i="7" s="1"/>
  <c r="F11" i="7"/>
  <c r="M25" i="6"/>
  <c r="B39" i="6" s="1"/>
  <c r="F11" i="6"/>
  <c r="M25" i="5"/>
  <c r="F11" i="5"/>
  <c r="M25" i="4"/>
  <c r="F11" i="4"/>
  <c r="F11" i="3"/>
  <c r="M25" i="3"/>
  <c r="C39" i="2"/>
  <c r="F35" i="1"/>
  <c r="E35" i="1"/>
  <c r="D35" i="1"/>
  <c r="C35" i="1"/>
  <c r="B35" i="1"/>
  <c r="M24" i="1"/>
  <c r="E38" i="1" s="1"/>
  <c r="M23" i="1"/>
  <c r="C37" i="1" s="1"/>
  <c r="M22" i="1"/>
  <c r="F36" i="1" s="1"/>
  <c r="M20" i="1"/>
  <c r="B34" i="1" s="1"/>
  <c r="M19" i="1"/>
  <c r="F33" i="1" s="1"/>
  <c r="M18" i="1"/>
  <c r="C32" i="1" s="1"/>
  <c r="B39" i="4" l="1"/>
  <c r="F39" i="4"/>
  <c r="E36" i="1"/>
  <c r="B38" i="1"/>
  <c r="E37" i="1"/>
  <c r="F37" i="1"/>
  <c r="C38" i="1"/>
  <c r="D32" i="1"/>
  <c r="D38" i="1"/>
  <c r="E32" i="1"/>
  <c r="F32" i="1"/>
  <c r="B33" i="1"/>
  <c r="C34" i="1"/>
  <c r="D37" i="1"/>
  <c r="B36" i="1"/>
  <c r="D34" i="1"/>
  <c r="E34" i="1"/>
  <c r="F38" i="1"/>
  <c r="C36" i="1"/>
  <c r="F34" i="1"/>
  <c r="B32" i="1"/>
  <c r="D36" i="1"/>
  <c r="C33" i="1"/>
  <c r="D33" i="1"/>
  <c r="E33" i="1"/>
  <c r="B37" i="1"/>
  <c r="G35" i="1"/>
  <c r="F39" i="7"/>
  <c r="E39" i="7"/>
  <c r="D39" i="7"/>
  <c r="C39" i="7"/>
  <c r="F39" i="6"/>
  <c r="E39" i="6"/>
  <c r="D39" i="6"/>
  <c r="C39" i="6"/>
  <c r="C39" i="4"/>
  <c r="E39" i="4"/>
  <c r="D39" i="4"/>
  <c r="F39" i="2"/>
  <c r="E39" i="2"/>
  <c r="D39" i="2"/>
  <c r="B39" i="2"/>
  <c r="M25" i="1"/>
  <c r="M24" i="2"/>
  <c r="C38" i="2" s="1"/>
  <c r="M24" i="3"/>
  <c r="M24" i="4"/>
  <c r="C38" i="4" s="1"/>
  <c r="M24" i="6"/>
  <c r="B38" i="6" s="1"/>
  <c r="M24" i="7"/>
  <c r="C38" i="7" s="1"/>
  <c r="M24" i="5"/>
  <c r="G34" i="1" l="1"/>
  <c r="G36" i="1"/>
  <c r="G38" i="1"/>
  <c r="G37" i="1"/>
  <c r="G32" i="1"/>
  <c r="G39" i="4"/>
  <c r="G39" i="2"/>
  <c r="G33" i="1"/>
  <c r="G39" i="7"/>
  <c r="G39" i="6"/>
  <c r="F38" i="6"/>
  <c r="B38" i="4"/>
  <c r="E38" i="4"/>
  <c r="D38" i="4"/>
  <c r="G38" i="4" s="1"/>
  <c r="B38" i="2"/>
  <c r="D38" i="2"/>
  <c r="F38" i="2"/>
  <c r="E38" i="2"/>
  <c r="C39" i="1"/>
  <c r="B39" i="1"/>
  <c r="F39" i="1"/>
  <c r="E39" i="1"/>
  <c r="D39" i="1"/>
  <c r="E38" i="6"/>
  <c r="C38" i="6"/>
  <c r="D38" i="6"/>
  <c r="E38" i="7"/>
  <c r="D38" i="7"/>
  <c r="B38" i="7"/>
  <c r="F38" i="7"/>
  <c r="F11" i="2"/>
  <c r="B33" i="10"/>
  <c r="G39" i="1" l="1"/>
  <c r="G38" i="2"/>
  <c r="G38" i="6"/>
  <c r="G38" i="7"/>
  <c r="M23" i="6"/>
  <c r="M23" i="7"/>
  <c r="B37" i="7" s="1"/>
  <c r="M23" i="5"/>
  <c r="M23" i="4"/>
  <c r="B37" i="4" s="1"/>
  <c r="M23" i="3"/>
  <c r="M23" i="2"/>
  <c r="C37" i="2" s="1"/>
  <c r="B37" i="6" l="1"/>
  <c r="F37" i="6"/>
  <c r="D37" i="7"/>
  <c r="E37" i="7"/>
  <c r="E37" i="6"/>
  <c r="D37" i="6"/>
  <c r="C37" i="6"/>
  <c r="B37" i="2"/>
  <c r="E37" i="4"/>
  <c r="D37" i="4"/>
  <c r="C37" i="4"/>
  <c r="F37" i="2"/>
  <c r="E37" i="2"/>
  <c r="D37" i="2"/>
  <c r="C37" i="7"/>
  <c r="F37" i="7"/>
  <c r="G37" i="2" l="1"/>
  <c r="G37" i="6"/>
  <c r="G37" i="7"/>
  <c r="G37" i="4"/>
  <c r="G11" i="19" l="1"/>
  <c r="F11" i="19"/>
  <c r="E11" i="19"/>
  <c r="D11" i="19"/>
  <c r="C11" i="19"/>
  <c r="B11" i="19"/>
  <c r="F37" i="17" l="1"/>
  <c r="F38" i="17" s="1"/>
  <c r="E37" i="17"/>
  <c r="E38" i="17" s="1"/>
  <c r="D37" i="17"/>
  <c r="D38" i="17" s="1"/>
  <c r="C37" i="17"/>
  <c r="C38" i="17" s="1"/>
  <c r="H5" i="17"/>
  <c r="G5" i="17"/>
  <c r="F5" i="17"/>
  <c r="F6" i="17" s="1"/>
  <c r="E5" i="17"/>
  <c r="D5" i="17"/>
  <c r="C5" i="17"/>
  <c r="B5" i="17"/>
  <c r="C6" i="17" l="1"/>
  <c r="B6" i="17"/>
  <c r="E6" i="17"/>
  <c r="G6" i="17"/>
  <c r="D6" i="17"/>
  <c r="H6" i="17"/>
  <c r="M6" i="12" l="1"/>
  <c r="O6" i="12"/>
  <c r="N6" i="12"/>
  <c r="L6" i="12"/>
  <c r="Q6" i="12"/>
  <c r="K6" i="12"/>
  <c r="P6" i="12"/>
  <c r="M7" i="12"/>
  <c r="O7" i="12"/>
  <c r="N7" i="12"/>
  <c r="L7" i="12"/>
  <c r="Q7" i="12"/>
  <c r="K7" i="12"/>
  <c r="P7" i="12"/>
  <c r="M8" i="12"/>
  <c r="O8" i="12"/>
  <c r="N8" i="12"/>
  <c r="L8" i="12"/>
  <c r="Q8" i="12"/>
  <c r="K8" i="12"/>
  <c r="P8" i="12"/>
  <c r="M9" i="12"/>
  <c r="O9" i="12"/>
  <c r="N9" i="12"/>
  <c r="L9" i="12"/>
  <c r="Q9" i="12"/>
  <c r="K9" i="12"/>
  <c r="P9" i="12"/>
  <c r="M10" i="12"/>
  <c r="O10" i="12"/>
  <c r="N10" i="12"/>
  <c r="L10" i="12"/>
  <c r="Q10" i="12"/>
  <c r="K10" i="12"/>
  <c r="P10" i="12"/>
  <c r="M11" i="12"/>
  <c r="O11" i="12"/>
  <c r="N11" i="12"/>
  <c r="L11" i="12"/>
  <c r="Q11" i="12"/>
  <c r="K11" i="12"/>
  <c r="P11" i="12"/>
  <c r="M12" i="12"/>
  <c r="O12" i="12"/>
  <c r="N12" i="12"/>
  <c r="L12" i="12"/>
  <c r="Q12" i="12"/>
  <c r="K12" i="12"/>
  <c r="P12" i="12"/>
  <c r="M13" i="12"/>
  <c r="O13" i="12"/>
  <c r="N13" i="12"/>
  <c r="L13" i="12"/>
  <c r="Q13" i="12"/>
  <c r="K13" i="12"/>
  <c r="P13" i="12"/>
  <c r="M14" i="12"/>
  <c r="O14" i="12"/>
  <c r="N14" i="12"/>
  <c r="L14" i="12"/>
  <c r="Q14" i="12"/>
  <c r="K14" i="12"/>
  <c r="P14" i="12"/>
  <c r="M15" i="12"/>
  <c r="O15" i="12"/>
  <c r="N15" i="12"/>
  <c r="L15" i="12"/>
  <c r="Q15" i="12"/>
  <c r="K15" i="12"/>
  <c r="P15" i="12"/>
  <c r="M16" i="12"/>
  <c r="O16" i="12"/>
  <c r="N16" i="12"/>
  <c r="L16" i="12"/>
  <c r="Q16" i="12"/>
  <c r="K16" i="12"/>
  <c r="P16" i="12"/>
  <c r="M17" i="12"/>
  <c r="O17" i="12"/>
  <c r="N17" i="12"/>
  <c r="L17" i="12"/>
  <c r="Q17" i="12"/>
  <c r="K17" i="12"/>
  <c r="P17" i="12"/>
  <c r="M18" i="12"/>
  <c r="O18" i="12"/>
  <c r="N18" i="12"/>
  <c r="L18" i="12"/>
  <c r="Q18" i="12"/>
  <c r="K18" i="12"/>
  <c r="P18" i="12"/>
  <c r="M19" i="12"/>
  <c r="O19" i="12"/>
  <c r="N19" i="12"/>
  <c r="L19" i="12"/>
  <c r="Q19" i="12"/>
  <c r="K19" i="12"/>
  <c r="P19" i="12"/>
  <c r="M20" i="12"/>
  <c r="O20" i="12"/>
  <c r="N20" i="12"/>
  <c r="L20" i="12"/>
  <c r="Q20" i="12"/>
  <c r="K20" i="12"/>
  <c r="P20" i="12"/>
  <c r="M21" i="12"/>
  <c r="O21" i="12"/>
  <c r="N21" i="12"/>
  <c r="L21" i="12"/>
  <c r="Q21" i="12"/>
  <c r="K21" i="12"/>
  <c r="P21" i="12"/>
  <c r="M22" i="12"/>
  <c r="O22" i="12"/>
  <c r="N22" i="12"/>
  <c r="L22" i="12"/>
  <c r="Q22" i="12"/>
  <c r="K22" i="12"/>
  <c r="P22" i="12"/>
  <c r="M23" i="12"/>
  <c r="O23" i="12"/>
  <c r="N23" i="12"/>
  <c r="L23" i="12"/>
  <c r="Q23" i="12"/>
  <c r="K23" i="12"/>
  <c r="P23" i="12"/>
  <c r="M24" i="12"/>
  <c r="O24" i="12"/>
  <c r="N24" i="12"/>
  <c r="L24" i="12"/>
  <c r="Q24" i="12"/>
  <c r="K24" i="12"/>
  <c r="P24" i="12"/>
  <c r="M25" i="12"/>
  <c r="O25" i="12"/>
  <c r="N25" i="12"/>
  <c r="L25" i="12"/>
  <c r="Q25" i="12"/>
  <c r="K25" i="12"/>
  <c r="P25" i="12"/>
  <c r="M26" i="12"/>
  <c r="O26" i="12"/>
  <c r="N26" i="12"/>
  <c r="L26" i="12"/>
  <c r="Q26" i="12"/>
  <c r="K26" i="12"/>
  <c r="P26" i="12"/>
  <c r="M27" i="12"/>
  <c r="O27" i="12"/>
  <c r="N27" i="12"/>
  <c r="L27" i="12"/>
  <c r="Q27" i="12"/>
  <c r="K27" i="12"/>
  <c r="P27" i="12"/>
  <c r="M28" i="12"/>
  <c r="O28" i="12"/>
  <c r="N28" i="12"/>
  <c r="L28" i="12"/>
  <c r="Q28" i="12"/>
  <c r="K28" i="12"/>
  <c r="P28" i="12"/>
  <c r="M29" i="12"/>
  <c r="O29" i="12"/>
  <c r="N29" i="12"/>
  <c r="L29" i="12"/>
  <c r="Q29" i="12"/>
  <c r="K29" i="12"/>
  <c r="P29" i="12"/>
  <c r="M30" i="12"/>
  <c r="O30" i="12"/>
  <c r="N30" i="12"/>
  <c r="L30" i="12"/>
  <c r="Q30" i="12"/>
  <c r="K30" i="12"/>
  <c r="P30" i="12"/>
  <c r="M31" i="12"/>
  <c r="O31" i="12"/>
  <c r="N31" i="12"/>
  <c r="L31" i="12"/>
  <c r="Q31" i="12"/>
  <c r="K31" i="12"/>
  <c r="P31" i="12"/>
  <c r="M32" i="12"/>
  <c r="O32" i="12"/>
  <c r="N32" i="12"/>
  <c r="L32" i="12"/>
  <c r="Q32" i="12"/>
  <c r="K32" i="12"/>
  <c r="P32" i="12"/>
  <c r="M33" i="12"/>
  <c r="O33" i="12"/>
  <c r="N33" i="12"/>
  <c r="L33" i="12"/>
  <c r="Q33" i="12"/>
  <c r="K33" i="12"/>
  <c r="P33" i="12"/>
  <c r="M34" i="12"/>
  <c r="O34" i="12"/>
  <c r="N34" i="12"/>
  <c r="L34" i="12"/>
  <c r="Q34" i="12"/>
  <c r="K34" i="12"/>
  <c r="P34" i="12"/>
  <c r="M35" i="12"/>
  <c r="O35" i="12"/>
  <c r="N35" i="12"/>
  <c r="L35" i="12"/>
  <c r="Q35" i="12"/>
  <c r="K35" i="12"/>
  <c r="P35" i="12"/>
  <c r="M36" i="12"/>
  <c r="O36" i="12"/>
  <c r="N36" i="12"/>
  <c r="L36" i="12"/>
  <c r="Q36" i="12"/>
  <c r="K36" i="12"/>
  <c r="P36" i="12"/>
  <c r="M37" i="12"/>
  <c r="O37" i="12"/>
  <c r="N37" i="12"/>
  <c r="L37" i="12"/>
  <c r="Q37" i="12"/>
  <c r="K37" i="12"/>
  <c r="P37" i="12"/>
  <c r="M38" i="12"/>
  <c r="O38" i="12"/>
  <c r="N38" i="12"/>
  <c r="L38" i="12"/>
  <c r="Q38" i="12"/>
  <c r="K38" i="12"/>
  <c r="P38" i="12"/>
  <c r="M39" i="12"/>
  <c r="O39" i="12"/>
  <c r="N39" i="12"/>
  <c r="L39" i="12"/>
  <c r="Q39" i="12"/>
  <c r="K39" i="12"/>
  <c r="P39" i="12"/>
  <c r="M40" i="12"/>
  <c r="O40" i="12"/>
  <c r="N40" i="12"/>
  <c r="L40" i="12"/>
  <c r="Q40" i="12"/>
  <c r="K40" i="12"/>
  <c r="P40" i="12"/>
  <c r="M41" i="12"/>
  <c r="O41" i="12"/>
  <c r="N41" i="12"/>
  <c r="L41" i="12"/>
  <c r="Q41" i="12"/>
  <c r="K41" i="12"/>
  <c r="P41" i="12"/>
  <c r="M42" i="12"/>
  <c r="O42" i="12"/>
  <c r="N42" i="12"/>
  <c r="L42" i="12"/>
  <c r="Q42" i="12"/>
  <c r="K42" i="12"/>
  <c r="P42" i="12"/>
  <c r="M43" i="12"/>
  <c r="O43" i="12"/>
  <c r="N43" i="12"/>
  <c r="L43" i="12"/>
  <c r="Q43" i="12"/>
  <c r="K43" i="12"/>
  <c r="P43" i="12"/>
  <c r="M44" i="12"/>
  <c r="O44" i="12"/>
  <c r="N44" i="12"/>
  <c r="L44" i="12"/>
  <c r="Q44" i="12"/>
  <c r="K44" i="12"/>
  <c r="P44" i="12"/>
  <c r="M45" i="12"/>
  <c r="O45" i="12"/>
  <c r="N45" i="12"/>
  <c r="L45" i="12"/>
  <c r="Q45" i="12"/>
  <c r="K45" i="12"/>
  <c r="P45" i="12"/>
  <c r="M46" i="12"/>
  <c r="O46" i="12"/>
  <c r="N46" i="12"/>
  <c r="L46" i="12"/>
  <c r="Q46" i="12"/>
  <c r="K46" i="12"/>
  <c r="P46" i="12"/>
  <c r="M47" i="12"/>
  <c r="O47" i="12"/>
  <c r="N47" i="12"/>
  <c r="L47" i="12"/>
  <c r="Q47" i="12"/>
  <c r="K47" i="12"/>
  <c r="P47" i="12"/>
  <c r="M48" i="12"/>
  <c r="O48" i="12"/>
  <c r="N48" i="12"/>
  <c r="L48" i="12"/>
  <c r="Q48" i="12"/>
  <c r="K48" i="12"/>
  <c r="P48" i="12"/>
  <c r="M49" i="12"/>
  <c r="O49" i="12"/>
  <c r="N49" i="12"/>
  <c r="L49" i="12"/>
  <c r="Q49" i="12"/>
  <c r="K49" i="12"/>
  <c r="P49" i="12"/>
  <c r="M50" i="12"/>
  <c r="O50" i="12"/>
  <c r="N50" i="12"/>
  <c r="L50" i="12"/>
  <c r="Q50" i="12"/>
  <c r="K50" i="12"/>
  <c r="P50" i="12"/>
  <c r="M51" i="12"/>
  <c r="O51" i="12"/>
  <c r="N51" i="12"/>
  <c r="L51" i="12"/>
  <c r="Q51" i="12"/>
  <c r="K51" i="12"/>
  <c r="P51" i="12"/>
  <c r="M52" i="12"/>
  <c r="O52" i="12"/>
  <c r="N52" i="12"/>
  <c r="L52" i="12"/>
  <c r="Q52" i="12"/>
  <c r="K52" i="12"/>
  <c r="P52" i="12"/>
  <c r="M53" i="12"/>
  <c r="O53" i="12"/>
  <c r="N53" i="12"/>
  <c r="L53" i="12"/>
  <c r="Q53" i="12"/>
  <c r="K53" i="12"/>
  <c r="P53" i="12"/>
  <c r="P5" i="12"/>
  <c r="K5" i="12"/>
  <c r="Q5" i="12"/>
  <c r="L5" i="12"/>
  <c r="N5" i="12"/>
  <c r="O5" i="12"/>
  <c r="M5" i="12"/>
  <c r="M22" i="4" l="1"/>
  <c r="M22" i="3"/>
  <c r="M22" i="2"/>
  <c r="M22" i="6" l="1"/>
  <c r="M22" i="7"/>
  <c r="D36" i="6" l="1"/>
  <c r="F36" i="6"/>
  <c r="E36" i="7"/>
  <c r="B36" i="7"/>
  <c r="C36" i="6"/>
  <c r="B36" i="6"/>
  <c r="E36" i="6"/>
  <c r="C36" i="7"/>
  <c r="D36" i="7"/>
  <c r="F36" i="7"/>
  <c r="M22" i="5"/>
  <c r="B36" i="4"/>
  <c r="C36" i="4"/>
  <c r="D36" i="4"/>
  <c r="E36" i="4"/>
  <c r="G36" i="4" l="1"/>
  <c r="G36" i="6"/>
  <c r="G36" i="7"/>
  <c r="B36" i="2"/>
  <c r="C36" i="2"/>
  <c r="D36" i="2"/>
  <c r="E36" i="2"/>
  <c r="F36" i="2"/>
  <c r="G36" i="2" l="1"/>
  <c r="A38" i="10"/>
  <c r="M21" i="6" l="1"/>
  <c r="D35" i="6" s="1"/>
  <c r="M21" i="7"/>
  <c r="M21" i="5"/>
  <c r="M21" i="4"/>
  <c r="C35" i="4" s="1"/>
  <c r="M21" i="3"/>
  <c r="M21" i="2"/>
  <c r="E35" i="2" s="1"/>
  <c r="A37" i="10"/>
  <c r="E35" i="7" l="1"/>
  <c r="F35" i="7"/>
  <c r="D35" i="7"/>
  <c r="B35" i="7"/>
  <c r="C35" i="7"/>
  <c r="B35" i="4"/>
  <c r="D35" i="4"/>
  <c r="E35" i="4"/>
  <c r="D35" i="2"/>
  <c r="C35" i="2"/>
  <c r="F35" i="2"/>
  <c r="B35" i="2"/>
  <c r="C35" i="6"/>
  <c r="B35" i="6"/>
  <c r="E35" i="6"/>
  <c r="G35" i="4" l="1"/>
  <c r="G35" i="2"/>
  <c r="G35" i="7"/>
  <c r="G35" i="6"/>
  <c r="M20" i="7" l="1"/>
  <c r="I37" i="17" s="1"/>
  <c r="I38" i="17" s="1"/>
  <c r="B34" i="7" l="1"/>
  <c r="C34" i="7"/>
  <c r="D34" i="7"/>
  <c r="E34" i="7"/>
  <c r="M20" i="6"/>
  <c r="F34" i="6" s="1"/>
  <c r="M20" i="5"/>
  <c r="G37" i="17" s="1"/>
  <c r="G38" i="17" s="1"/>
  <c r="M20" i="4"/>
  <c r="E34" i="4" s="1"/>
  <c r="M20" i="3"/>
  <c r="M20" i="2"/>
  <c r="E34" i="2" s="1"/>
  <c r="E34" i="6" l="1"/>
  <c r="H37" i="17"/>
  <c r="H38" i="17" s="1"/>
  <c r="D34" i="6"/>
  <c r="C34" i="6"/>
  <c r="D34" i="4"/>
  <c r="C34" i="4"/>
  <c r="G34" i="7"/>
  <c r="B34" i="6"/>
  <c r="B34" i="4"/>
  <c r="C34" i="2"/>
  <c r="F34" i="2"/>
  <c r="B34" i="2"/>
  <c r="D34" i="2"/>
  <c r="A36" i="10"/>
  <c r="G34" i="4" l="1"/>
  <c r="G34" i="6"/>
  <c r="G34" i="2"/>
  <c r="E33" i="7"/>
  <c r="D33" i="7"/>
  <c r="C33" i="7"/>
  <c r="B33" i="7"/>
  <c r="E32" i="7"/>
  <c r="D32" i="7"/>
  <c r="C32" i="7"/>
  <c r="B32" i="7"/>
  <c r="E33" i="6"/>
  <c r="D33" i="6"/>
  <c r="C33" i="6"/>
  <c r="B33" i="6"/>
  <c r="D32" i="6"/>
  <c r="C32" i="6"/>
  <c r="B32" i="6"/>
  <c r="E33" i="4"/>
  <c r="D33" i="4"/>
  <c r="C33" i="4"/>
  <c r="B33" i="4"/>
  <c r="E32" i="4"/>
  <c r="D32" i="4"/>
  <c r="C32" i="4"/>
  <c r="B32" i="4"/>
  <c r="D33" i="2"/>
  <c r="C33" i="2"/>
  <c r="E32" i="2"/>
  <c r="I18" i="10"/>
  <c r="I19" i="10"/>
  <c r="H33" i="10"/>
  <c r="G33" i="10"/>
  <c r="F33" i="10"/>
  <c r="D33" i="10"/>
  <c r="C33" i="10"/>
  <c r="A35" i="10"/>
  <c r="A34" i="10"/>
  <c r="G32" i="7" l="1"/>
  <c r="G33" i="7"/>
  <c r="G32" i="6"/>
  <c r="G33" i="6"/>
  <c r="G32" i="4"/>
  <c r="G33" i="4"/>
  <c r="C32" i="2"/>
  <c r="E33" i="2"/>
  <c r="B32" i="2"/>
  <c r="D32" i="2"/>
  <c r="B33" i="2"/>
  <c r="F33" i="2"/>
  <c r="F32" i="2"/>
  <c r="G33" i="2" l="1"/>
  <c r="G32" i="2"/>
</calcChain>
</file>

<file path=xl/sharedStrings.xml><?xml version="1.0" encoding="utf-8"?>
<sst xmlns="http://schemas.openxmlformats.org/spreadsheetml/2006/main" count="253" uniqueCount="90">
  <si>
    <t>El</t>
  </si>
  <si>
    <t>Bensin</t>
  </si>
  <si>
    <t>År</t>
  </si>
  <si>
    <t>I trafik</t>
  </si>
  <si>
    <t>Nyregisteringar</t>
  </si>
  <si>
    <t>Avregistreringar</t>
  </si>
  <si>
    <t>Diesel</t>
  </si>
  <si>
    <t>Etanol</t>
  </si>
  <si>
    <t>Varav avregistrering till utland</t>
  </si>
  <si>
    <t>Mikael Levin</t>
  </si>
  <si>
    <t>tel: 010-414 42 27, e-post: mikael.levin@trafa.se</t>
  </si>
  <si>
    <t>Kontaktpersoner:</t>
  </si>
  <si>
    <t xml:space="preserve">                               </t>
  </si>
  <si>
    <t>Gas</t>
  </si>
  <si>
    <t xml:space="preserve">0-5 år </t>
  </si>
  <si>
    <t xml:space="preserve">6-10 år </t>
  </si>
  <si>
    <t xml:space="preserve">11-15 år </t>
  </si>
  <si>
    <t xml:space="preserve">16-20 år </t>
  </si>
  <si>
    <t xml:space="preserve">20+ år </t>
  </si>
  <si>
    <t>Totalt</t>
  </si>
  <si>
    <t>Personbilar avregistrerade till utlandet</t>
  </si>
  <si>
    <t>Elhybrid</t>
  </si>
  <si>
    <t>Laddhybrid</t>
  </si>
  <si>
    <t>Statistiken baseras på uppgifter från Vägtrafikregistret och avser avregistrerade personbilar under året. Gruppering av drivmedel är samma som i den officiella statistiken om fordon.</t>
  </si>
  <si>
    <t>Övriga</t>
  </si>
  <si>
    <t>Nettoförändring</t>
  </si>
  <si>
    <t>Nettoföändring</t>
  </si>
  <si>
    <r>
      <t xml:space="preserve">1) </t>
    </r>
    <r>
      <rPr>
        <sz val="8"/>
        <rFont val="Arial"/>
        <family val="2"/>
      </rPr>
      <t>Exklusive mildhybrider som redovisas under det huvudsakliga drivmedlet.</t>
    </r>
  </si>
  <si>
    <t>1_bensin</t>
  </si>
  <si>
    <t>2_diesel</t>
  </si>
  <si>
    <t>3_el</t>
  </si>
  <si>
    <t>4_elhybrid</t>
  </si>
  <si>
    <t>Elhybrider</t>
  </si>
  <si>
    <t>5_laddhybrider</t>
  </si>
  <si>
    <t>Laddhybrider</t>
  </si>
  <si>
    <t>6_etanol</t>
  </si>
  <si>
    <t>7_gas</t>
  </si>
  <si>
    <t>Totalsumma</t>
  </si>
  <si>
    <t>Månader i trafik</t>
  </si>
  <si>
    <t>Drivmedel</t>
  </si>
  <si>
    <t>Antal personbilar som exporterades under 2020, utifrån fordons ålder i trafik vid exporttillfället</t>
  </si>
  <si>
    <t>61-</t>
  </si>
  <si>
    <t>Ackumulerad andel av totalen</t>
  </si>
  <si>
    <t>Nyreg senaste 5 åren</t>
  </si>
  <si>
    <t>Export, 0-5 år</t>
  </si>
  <si>
    <t>Exportandel</t>
  </si>
  <si>
    <t>Export, senaste 4 åren</t>
  </si>
  <si>
    <t>Nyreg 2017-2020</t>
  </si>
  <si>
    <t>Bensin exporterade</t>
  </si>
  <si>
    <t>Bensin i trafik</t>
  </si>
  <si>
    <t>Diesel exporterade</t>
  </si>
  <si>
    <t>Diesel i trafik</t>
  </si>
  <si>
    <t>Totalt exporterade</t>
  </si>
  <si>
    <t>Totalt  i trafik</t>
  </si>
  <si>
    <t xml:space="preserve">Medelvärde för koldioxidutsläpp </t>
  </si>
  <si>
    <r>
      <t>Elhybrid</t>
    </r>
    <r>
      <rPr>
        <vertAlign val="superscript"/>
        <sz val="8"/>
        <color theme="1"/>
        <rFont val="Arial"/>
        <family val="2"/>
      </rPr>
      <t>1)</t>
    </r>
  </si>
  <si>
    <t>Personbilar avregistrerade till utlandet fördelat på bilens ålder. Drivmedel laddhybrid. År 2015−2022.</t>
  </si>
  <si>
    <t>Att avregistrera ett fordon innebär att fordonet tas bort permanent från Vägtrafikregistret. Den vanligaste orsaken till en avregistrering är i regel att fordonet skrotas. Ett fordon som exporteras ut ur Sverige ska avregistreras. Fordon kan även avregistreras via administrativ skrotning, där Transportstyrelsen avregistrerar fordon som varit avställda en längre tid och har obetalda avgifter.</t>
  </si>
  <si>
    <t>Personbilar i trafik, nyregistreringar, avregistreringar totalt samt till utlandet. År 2016–2025.</t>
  </si>
  <si>
    <t>Antal avregistrerade personbilar, per bränsle. År 2016–2025.</t>
  </si>
  <si>
    <t>Antal avregistrerade personbilar som går till utlandet, per bränsle. År 2016–2025.</t>
  </si>
  <si>
    <t>Personbilar i trafik, nyregistreringar, avregistreringar totalt samt till utlandet. Drivmedel bensin. År 2016–2025.</t>
  </si>
  <si>
    <t>Personbilar avregistrerade till utlandet fördelat på bilens ålder. Drivmedel bensin. År 2016–2025.</t>
  </si>
  <si>
    <t>Personbilar avregistrerade till utlandet, andelar per bilåldersgrupp. Drivmedel bensin. År 2016–2025.</t>
  </si>
  <si>
    <t>Personbilar i trafik, nyregistreringar, avregistreringar totalt samt till utlandet. Drivmedel diesel. År 2016–2025.</t>
  </si>
  <si>
    <t>Personbilar avregistrerade till utlandet fördelat på bilens ålder. Drivmedel diesel. År 2016–2025.</t>
  </si>
  <si>
    <t>Personbilar avregistrerade till utlandet, andelar per bilåldersgrupp. Drivmedel diesel. År 2016–2025.</t>
  </si>
  <si>
    <t>Personbilar i trafik, nyregistreringar, avregistreringar totalt samt till utlandet. Drivmedel el. År 2016–2025.</t>
  </si>
  <si>
    <t>Personbilar avregistrerade till utlandet fördelat på bilens ålder. Drivmedel el. År 2016–2025.</t>
  </si>
  <si>
    <t>Personbilar i trafik, nyregistreringar, avregistreringar totalt samt till utlandet. Drivmedel elhybrid. År 2016–2025.</t>
  </si>
  <si>
    <t>Personbilar avregistrerade till utlandet fördelat på bilens ålder. Drivmedel elhybrid. År 2016–2025.</t>
  </si>
  <si>
    <t>Personbilar avregistrerade till utlandet, andelar per bilåldersgrupp. Drivmedel elhybrid. År 2016–2025.</t>
  </si>
  <si>
    <t>Personbilar i trafik, nyregistreringar, avregistreringar totalt samt till utlandet. Drivmedel laddhybrid. År 2016–2025.</t>
  </si>
  <si>
    <t>Personbilar i trafik, nyregistreringar, avregistreringar totalt samt till utlandet. Drivmedel etanol. År 2016–2025.</t>
  </si>
  <si>
    <t>Personbilar avregistrerade till utlandet fördelat på bilens ålder. Drivmedel etanol. År 2016–2025.</t>
  </si>
  <si>
    <t>Personbilar avregistrerade till utlandet, andelar per bilåldersgrupp. Drivmedel etanol. År 2016–2025.</t>
  </si>
  <si>
    <t>Personbilar i trafik, nyregistreringar, avregistreringar totalt samt till utlandet. Drivmedel gas. År 2016–2025.</t>
  </si>
  <si>
    <t>Personbilar avregistrerade till utlandet fördelat på bilens ålder. Drivmedel gas. År 2016–2025.</t>
  </si>
  <si>
    <t>Personbilar avregistrerade till utlandet, andelar per bilåldersgrupp. Drivmedel gas. År 2016–2025.</t>
  </si>
  <si>
    <t>Publiceringsdatum: 2026-02-26</t>
  </si>
  <si>
    <r>
      <t xml:space="preserve">Trafikanalys har tidigare publiceras två rapporter som berör exporten av begagnade personbil. Läs mer i </t>
    </r>
    <r>
      <rPr>
        <i/>
        <sz val="9"/>
        <color theme="1"/>
        <rFont val="Arial"/>
        <family val="2"/>
      </rPr>
      <t>Export av begagnade miljöbilar och fossiloberoendet</t>
    </r>
    <r>
      <rPr>
        <sz val="9"/>
        <color theme="1"/>
        <rFont val="Arial"/>
        <family val="2"/>
      </rPr>
      <t xml:space="preserve"> (Trafikanalys Rapport 2017:6) samt</t>
    </r>
    <r>
      <rPr>
        <i/>
        <sz val="9"/>
        <color theme="1"/>
        <rFont val="Arial"/>
        <family val="2"/>
      </rPr>
      <t xml:space="preserve"> Personbilsparkens fossiloberoende - utveckling och styrmedel </t>
    </r>
    <r>
      <rPr>
        <sz val="9"/>
        <color theme="1"/>
        <rFont val="Arial"/>
        <family val="2"/>
      </rPr>
      <t>(Trafikanalys Rapport 2016:11</t>
    </r>
    <r>
      <rPr>
        <i/>
        <sz val="9"/>
        <color theme="1"/>
        <rFont val="Arial"/>
        <family val="2"/>
      </rPr>
      <t xml:space="preserve">). </t>
    </r>
    <r>
      <rPr>
        <sz val="9"/>
        <color theme="1"/>
        <rFont val="Arial"/>
        <family val="2"/>
      </rPr>
      <t>I januari 2026 publicerades även rapporten</t>
    </r>
    <r>
      <rPr>
        <i/>
        <sz val="9"/>
        <color theme="1"/>
        <rFont val="Arial"/>
        <family val="2"/>
      </rPr>
      <t xml:space="preserve"> Svensk export av begagnade bilar – en snabbt växande marknad </t>
    </r>
    <r>
      <rPr>
        <sz val="9"/>
        <color theme="1"/>
        <rFont val="Arial"/>
        <family val="2"/>
      </rPr>
      <t>som är skriven av WSP på uppdrag av Trafikanalys</t>
    </r>
  </si>
  <si>
    <t>Antal</t>
  </si>
  <si>
    <t>Andel</t>
  </si>
  <si>
    <t>Antal och andel personbilar som går till utlandet samt beståndet i trafik efter drivmedel och ålder. År 2025.</t>
  </si>
  <si>
    <t>Export alla åldrar</t>
  </si>
  <si>
    <t>Export 0-5 år</t>
  </si>
  <si>
    <t>I trafik 0-5 år</t>
  </si>
  <si>
    <t>Export 0-2 år</t>
  </si>
  <si>
    <t>I trafik 0-2 år</t>
  </si>
  <si>
    <t>I trafik alla åldrar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</si>
</sst>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0"/>
      <name val="Arial"/>
      <family val="2"/>
    </font>
    <font>
      <sz val="8"/>
      <name val="Arial"/>
      <family val="2"/>
    </font>
    <font>
      <sz val="11"/>
      <color rgb="FFFF0000"/>
      <name val="Calibri"/>
      <family val="2"/>
      <scheme val="minor"/>
    </font>
    <font>
      <sz val="9"/>
      <name val="Arial"/>
      <family val="2"/>
    </font>
    <font>
      <b/>
      <i/>
      <sz val="14"/>
      <name val="Calibri"/>
      <family val="2"/>
      <scheme val="minor"/>
    </font>
    <font>
      <b/>
      <i/>
      <sz val="14"/>
      <name val="Arial"/>
      <family val="2"/>
    </font>
    <font>
      <i/>
      <sz val="11"/>
      <color theme="1"/>
      <name val="Calibri"/>
      <family val="2"/>
      <scheme val="minor"/>
    </font>
    <font>
      <sz val="10"/>
      <name val="System"/>
    </font>
    <font>
      <sz val="11"/>
      <color theme="1"/>
      <name val="Calibri"/>
      <family val="2"/>
      <scheme val="minor"/>
    </font>
    <font>
      <b/>
      <sz val="9"/>
      <name val="Arial"/>
      <family val="2"/>
    </font>
    <font>
      <sz val="8"/>
      <color theme="1"/>
      <name val="Arial"/>
      <family val="2"/>
    </font>
    <font>
      <sz val="10"/>
      <name val="Calibri"/>
      <family val="2"/>
      <scheme val="minor"/>
    </font>
    <font>
      <i/>
      <sz val="10"/>
      <name val="Calibri"/>
      <family val="2"/>
      <scheme val="minor"/>
    </font>
    <font>
      <sz val="11"/>
      <color theme="1"/>
      <name val="Arial"/>
      <family val="2"/>
    </font>
    <font>
      <vertAlign val="superscript"/>
      <sz val="8"/>
      <name val="Arial"/>
      <family val="2"/>
    </font>
    <font>
      <b/>
      <sz val="16"/>
      <color indexed="9"/>
      <name val="Arial"/>
      <family val="2"/>
    </font>
    <font>
      <sz val="9"/>
      <color theme="1"/>
      <name val="Arial"/>
      <family val="2"/>
    </font>
    <font>
      <i/>
      <sz val="9"/>
      <color theme="1"/>
      <name val="Arial"/>
      <family val="2"/>
    </font>
    <font>
      <b/>
      <sz val="18"/>
      <name val="Arial"/>
      <family val="2"/>
    </font>
    <font>
      <b/>
      <sz val="10"/>
      <color theme="1"/>
      <name val="Arial"/>
      <family val="2"/>
    </font>
    <font>
      <sz val="10"/>
      <color theme="1"/>
      <name val="Arial"/>
      <family val="2"/>
    </font>
    <font>
      <b/>
      <i/>
      <sz val="10"/>
      <name val="Arial"/>
      <family val="2"/>
    </font>
    <font>
      <b/>
      <sz val="10"/>
      <name val="Arial"/>
      <family val="2"/>
    </font>
    <font>
      <vertAlign val="superscript"/>
      <sz val="8"/>
      <color theme="1"/>
      <name val="Arial"/>
      <family val="2"/>
    </font>
    <font>
      <b/>
      <sz val="9"/>
      <color theme="1"/>
      <name val="Arial"/>
      <family val="2"/>
    </font>
    <font>
      <b/>
      <sz val="16"/>
      <color theme="0"/>
      <name val="Tahoma"/>
      <family val="2"/>
    </font>
  </fonts>
  <fills count="5">
    <fill>
      <patternFill patternType="none"/>
    </fill>
    <fill>
      <patternFill patternType="gray125"/>
    </fill>
    <fill>
      <patternFill patternType="solid">
        <fgColor rgb="FF52AF32"/>
        <bgColor indexed="64"/>
      </patternFill>
    </fill>
    <fill>
      <patternFill patternType="solid">
        <fgColor rgb="FF00B050"/>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style="thin">
        <color indexed="64"/>
      </left>
      <right style="thin">
        <color indexed="64"/>
      </right>
      <top/>
      <bottom style="thin">
        <color theme="0" tint="-0.14996795556505021"/>
      </bottom>
      <diagonal/>
    </border>
    <border>
      <left/>
      <right style="thin">
        <color indexed="64"/>
      </right>
      <top/>
      <bottom style="thin">
        <color theme="0" tint="-0.14996795556505021"/>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theme="0" tint="-0.14996795556505021"/>
      </bottom>
      <diagonal/>
    </border>
  </borders>
  <cellStyleXfs count="4">
    <xf numFmtId="0" fontId="0" fillId="0" borderId="0"/>
    <xf numFmtId="0" fontId="2" fillId="0" borderId="0"/>
    <xf numFmtId="0" fontId="8" fillId="0" borderId="0"/>
    <xf numFmtId="9" fontId="9" fillId="0" borderId="0" applyFont="0" applyFill="0" applyBorder="0" applyAlignment="0" applyProtection="0"/>
  </cellStyleXfs>
  <cellXfs count="83">
    <xf numFmtId="0" fontId="0" fillId="0" borderId="0" xfId="0"/>
    <xf numFmtId="0" fontId="1" fillId="0" borderId="0" xfId="0" applyFont="1" applyAlignment="1">
      <alignment horizontal="right"/>
    </xf>
    <xf numFmtId="0" fontId="4" fillId="0" borderId="0" xfId="0" applyFont="1"/>
    <xf numFmtId="0" fontId="3" fillId="0" borderId="0" xfId="0" applyFont="1"/>
    <xf numFmtId="0" fontId="5" fillId="0" borderId="0" xfId="0" applyFont="1"/>
    <xf numFmtId="0" fontId="6" fillId="0" borderId="0" xfId="0" applyFont="1"/>
    <xf numFmtId="0" fontId="7" fillId="0" borderId="0" xfId="0" applyFont="1"/>
    <xf numFmtId="0" fontId="10" fillId="0" borderId="0" xfId="0" applyFont="1" applyAlignment="1">
      <alignment horizontal="left"/>
    </xf>
    <xf numFmtId="0" fontId="10" fillId="0" borderId="0" xfId="0" applyFont="1"/>
    <xf numFmtId="0" fontId="2" fillId="0" borderId="0" xfId="0" applyFont="1" applyAlignment="1">
      <alignment horizontal="right"/>
    </xf>
    <xf numFmtId="0" fontId="2" fillId="0" borderId="2" xfId="0" applyFont="1" applyBorder="1"/>
    <xf numFmtId="9" fontId="11" fillId="0" borderId="0" xfId="3" applyFont="1" applyAlignment="1">
      <alignment horizontal="right"/>
    </xf>
    <xf numFmtId="3" fontId="11" fillId="0" borderId="3" xfId="0" applyNumberFormat="1" applyFont="1" applyBorder="1"/>
    <xf numFmtId="3" fontId="11" fillId="0" borderId="5" xfId="0" applyNumberFormat="1" applyFont="1" applyBorder="1" applyAlignment="1">
      <alignment horizontal="right"/>
    </xf>
    <xf numFmtId="3" fontId="11" fillId="0" borderId="0" xfId="0" applyNumberFormat="1" applyFont="1" applyAlignment="1">
      <alignment horizontal="right"/>
    </xf>
    <xf numFmtId="9" fontId="2" fillId="0" borderId="4" xfId="3" applyFont="1" applyBorder="1"/>
    <xf numFmtId="9" fontId="11" fillId="0" borderId="5" xfId="3" applyFont="1" applyBorder="1" applyAlignment="1">
      <alignment horizontal="right"/>
    </xf>
    <xf numFmtId="0" fontId="12" fillId="0" borderId="0" xfId="0" applyFont="1"/>
    <xf numFmtId="0" fontId="13" fillId="0" borderId="0" xfId="0" applyFont="1"/>
    <xf numFmtId="0" fontId="1" fillId="0" borderId="0" xfId="0" applyFont="1"/>
    <xf numFmtId="3" fontId="11" fillId="0" borderId="3" xfId="0" applyNumberFormat="1" applyFont="1" applyBorder="1" applyAlignment="1">
      <alignment horizontal="right"/>
    </xf>
    <xf numFmtId="164" fontId="11" fillId="0" borderId="5" xfId="3" applyNumberFormat="1" applyFont="1" applyBorder="1" applyAlignment="1">
      <alignment horizontal="right"/>
    </xf>
    <xf numFmtId="3" fontId="11" fillId="0" borderId="1" xfId="0" applyNumberFormat="1" applyFont="1" applyBorder="1"/>
    <xf numFmtId="0" fontId="15" fillId="0" borderId="0" xfId="1" applyFont="1"/>
    <xf numFmtId="0" fontId="2" fillId="0" borderId="4" xfId="1" applyBorder="1"/>
    <xf numFmtId="3" fontId="2" fillId="0" borderId="4" xfId="1" applyNumberFormat="1" applyBorder="1"/>
    <xf numFmtId="3" fontId="2" fillId="0" borderId="5" xfId="1" applyNumberFormat="1" applyBorder="1"/>
    <xf numFmtId="3" fontId="2" fillId="0" borderId="5" xfId="0" applyNumberFormat="1" applyFont="1" applyBorder="1" applyAlignment="1">
      <alignment horizontal="right"/>
    </xf>
    <xf numFmtId="3" fontId="2" fillId="0" borderId="0" xfId="0" applyNumberFormat="1" applyFont="1" applyAlignment="1">
      <alignment horizontal="left"/>
    </xf>
    <xf numFmtId="0" fontId="2" fillId="0" borderId="4" xfId="1" applyBorder="1" applyAlignment="1">
      <alignment horizontal="right"/>
    </xf>
    <xf numFmtId="0" fontId="2" fillId="0" borderId="6" xfId="1" applyBorder="1" applyAlignment="1">
      <alignment horizontal="right"/>
    </xf>
    <xf numFmtId="0" fontId="2" fillId="0" borderId="6" xfId="1" applyBorder="1"/>
    <xf numFmtId="9" fontId="0" fillId="0" borderId="0" xfId="3" applyFont="1"/>
    <xf numFmtId="0" fontId="0" fillId="0" borderId="0" xfId="0" applyAlignment="1">
      <alignment horizontal="right"/>
    </xf>
    <xf numFmtId="3" fontId="0" fillId="0" borderId="0" xfId="0" applyNumberFormat="1"/>
    <xf numFmtId="164" fontId="0" fillId="0" borderId="0" xfId="3" applyNumberFormat="1" applyFont="1"/>
    <xf numFmtId="1" fontId="0" fillId="0" borderId="0" xfId="0" applyNumberFormat="1"/>
    <xf numFmtId="0" fontId="14" fillId="0" borderId="0" xfId="0" applyFont="1"/>
    <xf numFmtId="0" fontId="14" fillId="4" borderId="0" xfId="0" applyFont="1" applyFill="1"/>
    <xf numFmtId="0" fontId="17" fillId="0" borderId="0" xfId="0" applyFont="1" applyAlignment="1">
      <alignment horizontal="left" vertical="top" wrapText="1"/>
    </xf>
    <xf numFmtId="0" fontId="17" fillId="0" borderId="0" xfId="0" applyFont="1" applyAlignment="1">
      <alignment vertical="top" wrapText="1"/>
    </xf>
    <xf numFmtId="0" fontId="14" fillId="4" borderId="1" xfId="0" applyFont="1" applyFill="1" applyBorder="1"/>
    <xf numFmtId="0" fontId="20" fillId="0" borderId="0" xfId="0" applyFont="1"/>
    <xf numFmtId="0" fontId="22" fillId="0" borderId="0" xfId="0" applyFont="1"/>
    <xf numFmtId="0" fontId="23" fillId="0" borderId="0" xfId="0" applyFont="1"/>
    <xf numFmtId="0" fontId="21" fillId="0" borderId="0" xfId="0" applyFont="1"/>
    <xf numFmtId="0" fontId="11" fillId="0" borderId="1" xfId="0" applyFont="1" applyBorder="1"/>
    <xf numFmtId="0" fontId="11" fillId="0" borderId="1" xfId="0" applyFont="1" applyBorder="1" applyAlignment="1">
      <alignment wrapText="1"/>
    </xf>
    <xf numFmtId="164" fontId="21" fillId="0" borderId="0" xfId="3" applyNumberFormat="1" applyFont="1"/>
    <xf numFmtId="9" fontId="21" fillId="0" borderId="0" xfId="3" applyFont="1"/>
    <xf numFmtId="0" fontId="2" fillId="0" borderId="0" xfId="1"/>
    <xf numFmtId="3" fontId="2" fillId="0" borderId="0" xfId="1" applyNumberFormat="1"/>
    <xf numFmtId="0" fontId="11" fillId="0" borderId="1" xfId="0" applyFont="1" applyBorder="1" applyAlignment="1">
      <alignment horizontal="right"/>
    </xf>
    <xf numFmtId="0" fontId="11" fillId="0" borderId="1" xfId="0" applyFont="1" applyBorder="1" applyAlignment="1">
      <alignment horizontal="right" wrapText="1"/>
    </xf>
    <xf numFmtId="0" fontId="11" fillId="0" borderId="0" xfId="0" applyFont="1"/>
    <xf numFmtId="164" fontId="11" fillId="0" borderId="0" xfId="3" applyNumberFormat="1" applyFont="1"/>
    <xf numFmtId="164" fontId="2" fillId="0" borderId="0" xfId="3" applyNumberFormat="1" applyFont="1"/>
    <xf numFmtId="0" fontId="2" fillId="0" borderId="0" xfId="0" applyFont="1"/>
    <xf numFmtId="9" fontId="11" fillId="0" borderId="0" xfId="3" applyFont="1"/>
    <xf numFmtId="9" fontId="2" fillId="0" borderId="0" xfId="3" applyFont="1"/>
    <xf numFmtId="0" fontId="25" fillId="0" borderId="0" xfId="0" applyFont="1"/>
    <xf numFmtId="3" fontId="11" fillId="0" borderId="7" xfId="0" applyNumberFormat="1" applyFont="1" applyBorder="1" applyAlignment="1">
      <alignment horizontal="right"/>
    </xf>
    <xf numFmtId="0" fontId="11" fillId="0" borderId="2" xfId="0" applyFont="1" applyBorder="1" applyAlignment="1">
      <alignment horizontal="right"/>
    </xf>
    <xf numFmtId="3" fontId="11" fillId="0" borderId="0" xfId="0" applyNumberFormat="1" applyFont="1"/>
    <xf numFmtId="0" fontId="11" fillId="0" borderId="0" xfId="0" applyFont="1" applyAlignment="1">
      <alignment horizontal="right" wrapText="1"/>
    </xf>
    <xf numFmtId="0" fontId="11" fillId="0" borderId="0" xfId="0" applyFont="1" applyAlignment="1">
      <alignment wrapText="1"/>
    </xf>
    <xf numFmtId="0" fontId="2" fillId="0" borderId="1" xfId="0" applyFont="1" applyBorder="1"/>
    <xf numFmtId="3" fontId="21" fillId="0" borderId="0" xfId="0" applyNumberFormat="1" applyFont="1"/>
    <xf numFmtId="2" fontId="11" fillId="0" borderId="0" xfId="3" applyNumberFormat="1" applyFont="1"/>
    <xf numFmtId="0" fontId="8" fillId="0" borderId="0" xfId="2"/>
    <xf numFmtId="0" fontId="19" fillId="0" borderId="0" xfId="2" applyFont="1"/>
    <xf numFmtId="0" fontId="10" fillId="0" borderId="8" xfId="0" applyFont="1" applyBorder="1" applyAlignment="1">
      <alignment horizontal="left"/>
    </xf>
    <xf numFmtId="3" fontId="11" fillId="0" borderId="1" xfId="0" applyNumberFormat="1" applyFont="1" applyBorder="1" applyAlignment="1">
      <alignment horizontal="right"/>
    </xf>
    <xf numFmtId="9" fontId="2" fillId="0" borderId="5" xfId="3" applyFont="1" applyBorder="1"/>
    <xf numFmtId="3" fontId="2" fillId="0" borderId="7" xfId="1" applyNumberFormat="1" applyBorder="1"/>
    <xf numFmtId="9" fontId="2" fillId="0" borderId="10" xfId="3" applyFont="1" applyBorder="1"/>
    <xf numFmtId="9" fontId="2" fillId="0" borderId="7" xfId="3" applyFont="1" applyBorder="1"/>
    <xf numFmtId="0" fontId="26" fillId="2" borderId="0" xfId="0" applyFont="1" applyFill="1" applyAlignment="1">
      <alignment vertical="center"/>
    </xf>
    <xf numFmtId="0" fontId="16" fillId="3" borderId="0" xfId="0" applyFont="1" applyFill="1" applyAlignment="1">
      <alignment vertical="center"/>
    </xf>
    <xf numFmtId="0" fontId="17" fillId="0" borderId="0" xfId="0" applyFont="1" applyAlignment="1">
      <alignment horizontal="left" vertical="top" wrapText="1"/>
    </xf>
    <xf numFmtId="0" fontId="11" fillId="0" borderId="0" xfId="0" applyFont="1" applyAlignment="1">
      <alignment horizontal="center"/>
    </xf>
    <xf numFmtId="0" fontId="11" fillId="0" borderId="9" xfId="0" applyFont="1" applyBorder="1" applyAlignment="1">
      <alignment horizontal="center"/>
    </xf>
    <xf numFmtId="0" fontId="11" fillId="0" borderId="8" xfId="0" applyFont="1" applyBorder="1" applyAlignment="1">
      <alignment horizontal="center"/>
    </xf>
  </cellXfs>
  <cellStyles count="4">
    <cellStyle name="Normal" xfId="0" builtinId="0"/>
    <cellStyle name="Normal 2" xfId="2" xr:uid="{00000000-0005-0000-0000-000030000000}"/>
    <cellStyle name="Normal_Tabell 3" xfId="1" xr:uid="{5FA8F3A3-7D23-433B-A504-9267EFCE7D58}"/>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sv-SE" sz="1000" b="1" i="0" u="none" strike="noStrike" kern="1200" spc="0" baseline="0">
                <a:solidFill>
                  <a:srgbClr val="1F497D"/>
                </a:solidFill>
                <a:effectLst/>
                <a:latin typeface="+mn-lt"/>
                <a:ea typeface="+mn-ea"/>
                <a:cs typeface="+mn-cs"/>
              </a:defRPr>
            </a:pPr>
            <a:r>
              <a:rPr lang="sv-SE" sz="1000" b="1" i="0" u="none" strike="noStrike" kern="1200" baseline="0">
                <a:solidFill>
                  <a:srgbClr val="1F497D"/>
                </a:solidFill>
                <a:effectLst/>
                <a:latin typeface="+mn-lt"/>
                <a:ea typeface="+mn-ea"/>
                <a:cs typeface="+mn-cs"/>
              </a:rPr>
              <a:t>Andel av de personbilar som exporterades under 2025, utifrån ålder i trafik vid exporttillfället, fördelat per drivmedel</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sv-SE" sz="1000" b="1" i="0" u="none" strike="noStrike" kern="1200" spc="0" baseline="0">
              <a:solidFill>
                <a:srgbClr val="1F497D"/>
              </a:solidFill>
              <a:effectLst/>
              <a:latin typeface="+mn-lt"/>
              <a:ea typeface="+mn-ea"/>
              <a:cs typeface="+mn-cs"/>
            </a:defRPr>
          </a:pPr>
          <a:endParaRPr lang="sv-SE"/>
        </a:p>
      </c:txPr>
    </c:title>
    <c:autoTitleDeleted val="0"/>
    <c:plotArea>
      <c:layout/>
      <c:lineChart>
        <c:grouping val="standard"/>
        <c:varyColors val="0"/>
        <c:ser>
          <c:idx val="2"/>
          <c:order val="0"/>
          <c:tx>
            <c:strRef>
              <c:f>[1]Blad3!$N$2</c:f>
              <c:strCache>
                <c:ptCount val="1"/>
                <c:pt idx="0">
                  <c:v>El</c:v>
                </c:pt>
              </c:strCache>
            </c:strRef>
          </c:tx>
          <c:spPr>
            <a:ln w="28575" cap="rnd">
              <a:solidFill>
                <a:schemeClr val="accent3"/>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[1]Blad3!$N$3:$N$63</c:f>
              <c:numCache>
                <c:formatCode>General</c:formatCode>
                <c:ptCount val="61"/>
                <c:pt idx="0">
                  <c:v>1.6725818953208503E-3</c:v>
                </c:pt>
                <c:pt idx="1">
                  <c:v>8.158936074735855E-3</c:v>
                </c:pt>
                <c:pt idx="2">
                  <c:v>1.1463305185003875E-2</c:v>
                </c:pt>
                <c:pt idx="3">
                  <c:v>1.4767674295271897E-2</c:v>
                </c:pt>
                <c:pt idx="4">
                  <c:v>1.8479990209276709E-2</c:v>
                </c:pt>
                <c:pt idx="5">
                  <c:v>2.4028066740097092E-2</c:v>
                </c:pt>
                <c:pt idx="6">
                  <c:v>3.1411903887733038E-2</c:v>
                </c:pt>
                <c:pt idx="7">
                  <c:v>4.3976665442826253E-2</c:v>
                </c:pt>
                <c:pt idx="8">
                  <c:v>5.5195202545588053E-2</c:v>
                </c:pt>
                <c:pt idx="9">
                  <c:v>6.6944070493207691E-2</c:v>
                </c:pt>
                <c:pt idx="10">
                  <c:v>8.0855056500632322E-2</c:v>
                </c:pt>
                <c:pt idx="11">
                  <c:v>9.3297434014604497E-2</c:v>
                </c:pt>
                <c:pt idx="12">
                  <c:v>0.105699016848203</c:v>
                </c:pt>
                <c:pt idx="13">
                  <c:v>0.12197609431730103</c:v>
                </c:pt>
                <c:pt idx="14">
                  <c:v>0.14045608452657773</c:v>
                </c:pt>
                <c:pt idx="15">
                  <c:v>0.16089421939379106</c:v>
                </c:pt>
                <c:pt idx="16">
                  <c:v>0.1871659935544405</c:v>
                </c:pt>
                <c:pt idx="17">
                  <c:v>0.21539591237302655</c:v>
                </c:pt>
                <c:pt idx="18">
                  <c:v>0.24297311630563376</c:v>
                </c:pt>
                <c:pt idx="19">
                  <c:v>0.26439032350181535</c:v>
                </c:pt>
                <c:pt idx="20">
                  <c:v>0.28209521478399219</c:v>
                </c:pt>
                <c:pt idx="21">
                  <c:v>0.29824990821196917</c:v>
                </c:pt>
                <c:pt idx="22">
                  <c:v>0.31367029739321994</c:v>
                </c:pt>
                <c:pt idx="23">
                  <c:v>0.32929465997633911</c:v>
                </c:pt>
                <c:pt idx="24">
                  <c:v>0.34512299596132662</c:v>
                </c:pt>
                <c:pt idx="25">
                  <c:v>0.36535715742667157</c:v>
                </c:pt>
                <c:pt idx="26">
                  <c:v>0.38759025823032678</c:v>
                </c:pt>
                <c:pt idx="27">
                  <c:v>0.40917064414800308</c:v>
                </c:pt>
                <c:pt idx="28">
                  <c:v>0.42867050136662177</c:v>
                </c:pt>
                <c:pt idx="29">
                  <c:v>0.4461306245665565</c:v>
                </c:pt>
                <c:pt idx="30">
                  <c:v>0.46093909354220208</c:v>
                </c:pt>
                <c:pt idx="31">
                  <c:v>0.47635948272345285</c:v>
                </c:pt>
                <c:pt idx="32">
                  <c:v>0.49308530167666137</c:v>
                </c:pt>
                <c:pt idx="33">
                  <c:v>0.51193244400930116</c:v>
                </c:pt>
                <c:pt idx="34">
                  <c:v>0.53253375759800925</c:v>
                </c:pt>
                <c:pt idx="35">
                  <c:v>0.55758169134744828</c:v>
                </c:pt>
                <c:pt idx="36">
                  <c:v>0.59209399094358095</c:v>
                </c:pt>
                <c:pt idx="37">
                  <c:v>0.6507159466405581</c:v>
                </c:pt>
                <c:pt idx="38">
                  <c:v>0.71435564802349771</c:v>
                </c:pt>
                <c:pt idx="39">
                  <c:v>0.76257496022518667</c:v>
                </c:pt>
                <c:pt idx="40">
                  <c:v>0.80014686084934528</c:v>
                </c:pt>
                <c:pt idx="41">
                  <c:v>0.82951903071839428</c:v>
                </c:pt>
                <c:pt idx="42">
                  <c:v>0.85277199853139152</c:v>
                </c:pt>
                <c:pt idx="43">
                  <c:v>0.87288377595561539</c:v>
                </c:pt>
                <c:pt idx="44">
                  <c:v>0.8886713172602293</c:v>
                </c:pt>
                <c:pt idx="45">
                  <c:v>0.90184799902092772</c:v>
                </c:pt>
                <c:pt idx="46">
                  <c:v>0.9126585893199527</c:v>
                </c:pt>
                <c:pt idx="47">
                  <c:v>0.92110308815730424</c:v>
                </c:pt>
                <c:pt idx="48">
                  <c:v>0.92946599763390858</c:v>
                </c:pt>
                <c:pt idx="49">
                  <c:v>0.93897115816097576</c:v>
                </c:pt>
                <c:pt idx="50">
                  <c:v>0.94708929955533794</c:v>
                </c:pt>
                <c:pt idx="51">
                  <c:v>0.95316770693101616</c:v>
                </c:pt>
                <c:pt idx="52">
                  <c:v>0.95875657814221027</c:v>
                </c:pt>
                <c:pt idx="53">
                  <c:v>0.96255048341696248</c:v>
                </c:pt>
                <c:pt idx="54">
                  <c:v>0.96540611104312002</c:v>
                </c:pt>
                <c:pt idx="55">
                  <c:v>0.96716028229918816</c:v>
                </c:pt>
                <c:pt idx="56">
                  <c:v>0.96924081099824588</c:v>
                </c:pt>
                <c:pt idx="57">
                  <c:v>0.97075021417207197</c:v>
                </c:pt>
                <c:pt idx="58">
                  <c:v>0.97283074287112958</c:v>
                </c:pt>
                <c:pt idx="59">
                  <c:v>0.97446253008607675</c:v>
                </c:pt>
                <c:pt idx="60">
                  <c:v>0.97560478113653981</c:v>
                </c:pt>
              </c:numCache>
            </c:numRef>
          </c:val>
          <c:smooth val="0"/>
          <c:extLst>
            <c:ext xmlns:c16="http://schemas.microsoft.com/office/drawing/2014/chart" uri="{C3380CC4-5D6E-409C-BE32-E72D297353CC}">
              <c16:uniqueId val="{00000000-FBF1-41E9-9117-D915E701F2E4}"/>
            </c:ext>
          </c:extLst>
        </c:ser>
        <c:ser>
          <c:idx val="4"/>
          <c:order val="1"/>
          <c:tx>
            <c:strRef>
              <c:f>[1]Blad3!$P$2</c:f>
              <c:strCache>
                <c:ptCount val="1"/>
                <c:pt idx="0">
                  <c:v>Laddhybrid</c:v>
                </c:pt>
              </c:strCache>
            </c:strRef>
          </c:tx>
          <c:spPr>
            <a:ln w="28575" cap="rnd">
              <a:solidFill>
                <a:schemeClr val="accent5"/>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[1]Blad3!$P$3:$P$63</c:f>
              <c:numCache>
                <c:formatCode>General</c:formatCode>
                <c:ptCount val="61"/>
                <c:pt idx="0">
                  <c:v>1.6305651027096156E-2</c:v>
                </c:pt>
                <c:pt idx="1">
                  <c:v>3.5968347853888576E-2</c:v>
                </c:pt>
                <c:pt idx="2">
                  <c:v>4.8437375109903286E-2</c:v>
                </c:pt>
                <c:pt idx="3">
                  <c:v>5.922787946606986E-2</c:v>
                </c:pt>
                <c:pt idx="4">
                  <c:v>7.4974022859883305E-2</c:v>
                </c:pt>
                <c:pt idx="5">
                  <c:v>9.2958196786827596E-2</c:v>
                </c:pt>
                <c:pt idx="6">
                  <c:v>0.11214131564223484</c:v>
                </c:pt>
                <c:pt idx="7">
                  <c:v>0.13683958116857164</c:v>
                </c:pt>
                <c:pt idx="8">
                  <c:v>0.16377587722803932</c:v>
                </c:pt>
                <c:pt idx="9">
                  <c:v>0.19079210294940452</c:v>
                </c:pt>
                <c:pt idx="10">
                  <c:v>0.22028614818959316</c:v>
                </c:pt>
                <c:pt idx="11">
                  <c:v>0.25081927903444967</c:v>
                </c:pt>
                <c:pt idx="12">
                  <c:v>0.27663655982735191</c:v>
                </c:pt>
                <c:pt idx="13">
                  <c:v>0.30261369994404924</c:v>
                </c:pt>
                <c:pt idx="14">
                  <c:v>0.32731196547038605</c:v>
                </c:pt>
                <c:pt idx="15">
                  <c:v>0.34785388857805133</c:v>
                </c:pt>
                <c:pt idx="16">
                  <c:v>0.36399968028135243</c:v>
                </c:pt>
                <c:pt idx="17">
                  <c:v>0.38190392454639915</c:v>
                </c:pt>
                <c:pt idx="18">
                  <c:v>0.39525217808328672</c:v>
                </c:pt>
                <c:pt idx="19">
                  <c:v>0.40452401886340023</c:v>
                </c:pt>
                <c:pt idx="20">
                  <c:v>0.41651346814802975</c:v>
                </c:pt>
                <c:pt idx="21">
                  <c:v>0.42890256574214691</c:v>
                </c:pt>
                <c:pt idx="22">
                  <c:v>0.44153145232195667</c:v>
                </c:pt>
                <c:pt idx="23">
                  <c:v>0.45144273039725041</c:v>
                </c:pt>
                <c:pt idx="24">
                  <c:v>0.4601550635440812</c:v>
                </c:pt>
                <c:pt idx="25">
                  <c:v>0.46862760770521938</c:v>
                </c:pt>
                <c:pt idx="26">
                  <c:v>0.47781951882343537</c:v>
                </c:pt>
                <c:pt idx="27">
                  <c:v>0.48701142994165136</c:v>
                </c:pt>
                <c:pt idx="28">
                  <c:v>0.49420509951242908</c:v>
                </c:pt>
                <c:pt idx="29">
                  <c:v>0.50155862840700183</c:v>
                </c:pt>
                <c:pt idx="30">
                  <c:v>0.50907201662536972</c:v>
                </c:pt>
                <c:pt idx="31">
                  <c:v>0.51770442011030293</c:v>
                </c:pt>
                <c:pt idx="32">
                  <c:v>0.52689633122851887</c:v>
                </c:pt>
                <c:pt idx="33">
                  <c:v>0.53680760930381266</c:v>
                </c:pt>
                <c:pt idx="34">
                  <c:v>0.5474382543361842</c:v>
                </c:pt>
                <c:pt idx="35">
                  <c:v>0.56382383502517786</c:v>
                </c:pt>
                <c:pt idx="36">
                  <c:v>0.58196786827591718</c:v>
                </c:pt>
                <c:pt idx="37">
                  <c:v>0.60738550075933184</c:v>
                </c:pt>
                <c:pt idx="38">
                  <c:v>0.63775877228039324</c:v>
                </c:pt>
                <c:pt idx="39">
                  <c:v>0.66197745983534495</c:v>
                </c:pt>
                <c:pt idx="40">
                  <c:v>0.68259931260490769</c:v>
                </c:pt>
                <c:pt idx="41">
                  <c:v>0.70250179841739269</c:v>
                </c:pt>
                <c:pt idx="42">
                  <c:v>0.71976660538725923</c:v>
                </c:pt>
                <c:pt idx="43">
                  <c:v>0.73703141235712577</c:v>
                </c:pt>
                <c:pt idx="44">
                  <c:v>0.75501558628407006</c:v>
                </c:pt>
                <c:pt idx="45">
                  <c:v>0.77028215170649827</c:v>
                </c:pt>
                <c:pt idx="46">
                  <c:v>0.78570857645272163</c:v>
                </c:pt>
                <c:pt idx="47">
                  <c:v>0.80137479018463753</c:v>
                </c:pt>
                <c:pt idx="48">
                  <c:v>0.81919910478778679</c:v>
                </c:pt>
                <c:pt idx="49">
                  <c:v>0.83526496682919027</c:v>
                </c:pt>
                <c:pt idx="50">
                  <c:v>0.85228998481336427</c:v>
                </c:pt>
                <c:pt idx="51">
                  <c:v>0.8685956358404604</c:v>
                </c:pt>
                <c:pt idx="52">
                  <c:v>0.88466149788186399</c:v>
                </c:pt>
                <c:pt idx="53">
                  <c:v>0.89625129885700583</c:v>
                </c:pt>
                <c:pt idx="54">
                  <c:v>0.90712173287506992</c:v>
                </c:pt>
                <c:pt idx="55">
                  <c:v>0.91575413636000325</c:v>
                </c:pt>
                <c:pt idx="56">
                  <c:v>0.92318759491647351</c:v>
                </c:pt>
                <c:pt idx="57">
                  <c:v>0.92910238989689076</c:v>
                </c:pt>
                <c:pt idx="58">
                  <c:v>0.93493725521541049</c:v>
                </c:pt>
                <c:pt idx="59">
                  <c:v>0.93989289425305733</c:v>
                </c:pt>
                <c:pt idx="60">
                  <c:v>0.94356965870034371</c:v>
                </c:pt>
              </c:numCache>
            </c:numRef>
          </c:val>
          <c:smooth val="0"/>
          <c:extLst>
            <c:ext xmlns:c16="http://schemas.microsoft.com/office/drawing/2014/chart" uri="{C3380CC4-5D6E-409C-BE32-E72D297353CC}">
              <c16:uniqueId val="{00000001-FBF1-41E9-9117-D915E701F2E4}"/>
            </c:ext>
          </c:extLst>
        </c:ser>
        <c:ser>
          <c:idx val="0"/>
          <c:order val="2"/>
          <c:tx>
            <c:strRef>
              <c:f>[1]Blad3!$L$2</c:f>
              <c:strCache>
                <c:ptCount val="1"/>
                <c:pt idx="0">
                  <c:v>Bensin</c:v>
                </c:pt>
              </c:strCache>
            </c:strRef>
          </c:tx>
          <c:spPr>
            <a:ln w="28575" cap="rnd">
              <a:solidFill>
                <a:schemeClr val="accent1"/>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[1]Blad3!$L$3:$L$63</c:f>
              <c:numCache>
                <c:formatCode>General</c:formatCode>
                <c:ptCount val="61"/>
                <c:pt idx="0">
                  <c:v>8.744472598996373E-3</c:v>
                </c:pt>
                <c:pt idx="1">
                  <c:v>2.2606449048541758E-2</c:v>
                </c:pt>
                <c:pt idx="2">
                  <c:v>3.6344214239578676E-2</c:v>
                </c:pt>
                <c:pt idx="3">
                  <c:v>4.8169126049585134E-2</c:v>
                </c:pt>
                <c:pt idx="4">
                  <c:v>6.0391513886818703E-2</c:v>
                </c:pt>
                <c:pt idx="5">
                  <c:v>7.2564217220648874E-2</c:v>
                </c:pt>
                <c:pt idx="6">
                  <c:v>8.9630844139712826E-2</c:v>
                </c:pt>
                <c:pt idx="7">
                  <c:v>0.10721915834451234</c:v>
                </c:pt>
                <c:pt idx="8">
                  <c:v>0.12314304168529835</c:v>
                </c:pt>
                <c:pt idx="9">
                  <c:v>0.13871913350226064</c:v>
                </c:pt>
                <c:pt idx="10">
                  <c:v>0.15516470412878222</c:v>
                </c:pt>
                <c:pt idx="11">
                  <c:v>0.17590798429969692</c:v>
                </c:pt>
                <c:pt idx="12">
                  <c:v>0.1932478759874795</c:v>
                </c:pt>
                <c:pt idx="13">
                  <c:v>0.21128335072290952</c:v>
                </c:pt>
                <c:pt idx="14">
                  <c:v>0.23401401102995975</c:v>
                </c:pt>
                <c:pt idx="15">
                  <c:v>0.2548815024593829</c:v>
                </c:pt>
                <c:pt idx="16">
                  <c:v>0.27465593481393152</c:v>
                </c:pt>
                <c:pt idx="17">
                  <c:v>0.29336215034530727</c:v>
                </c:pt>
                <c:pt idx="18">
                  <c:v>0.31109951806031699</c:v>
                </c:pt>
                <c:pt idx="19">
                  <c:v>0.32262632284990311</c:v>
                </c:pt>
                <c:pt idx="20">
                  <c:v>0.33151984895910963</c:v>
                </c:pt>
                <c:pt idx="21">
                  <c:v>0.34053758632682468</c:v>
                </c:pt>
                <c:pt idx="22">
                  <c:v>0.35042480250409896</c:v>
                </c:pt>
                <c:pt idx="23">
                  <c:v>0.35889601033437668</c:v>
                </c:pt>
                <c:pt idx="24">
                  <c:v>0.3670194266408307</c:v>
                </c:pt>
                <c:pt idx="25">
                  <c:v>0.37414915287921696</c:v>
                </c:pt>
                <c:pt idx="26">
                  <c:v>0.38035971580464051</c:v>
                </c:pt>
                <c:pt idx="27">
                  <c:v>0.38652059422666069</c:v>
                </c:pt>
                <c:pt idx="28">
                  <c:v>0.39094251502956229</c:v>
                </c:pt>
                <c:pt idx="29">
                  <c:v>0.39459432602971134</c:v>
                </c:pt>
                <c:pt idx="30">
                  <c:v>0.39807224126794855</c:v>
                </c:pt>
                <c:pt idx="31">
                  <c:v>0.4021463705470264</c:v>
                </c:pt>
                <c:pt idx="32">
                  <c:v>0.40674218711183979</c:v>
                </c:pt>
                <c:pt idx="33">
                  <c:v>0.4115864261936702</c:v>
                </c:pt>
                <c:pt idx="34">
                  <c:v>0.41672877229592092</c:v>
                </c:pt>
                <c:pt idx="35">
                  <c:v>0.42192080290157502</c:v>
                </c:pt>
                <c:pt idx="36">
                  <c:v>0.42865305311273416</c:v>
                </c:pt>
                <c:pt idx="37">
                  <c:v>0.44204302677994733</c:v>
                </c:pt>
                <c:pt idx="38">
                  <c:v>0.45401699210016394</c:v>
                </c:pt>
                <c:pt idx="39">
                  <c:v>0.46365578576042132</c:v>
                </c:pt>
                <c:pt idx="40">
                  <c:v>0.47217667809410246</c:v>
                </c:pt>
                <c:pt idx="41">
                  <c:v>0.4796790381080141</c:v>
                </c:pt>
                <c:pt idx="42">
                  <c:v>0.48651065732598003</c:v>
                </c:pt>
                <c:pt idx="43">
                  <c:v>0.49118100064589854</c:v>
                </c:pt>
                <c:pt idx="44">
                  <c:v>0.49592587072092215</c:v>
                </c:pt>
                <c:pt idx="45">
                  <c:v>0.50002484225170174</c:v>
                </c:pt>
                <c:pt idx="46">
                  <c:v>0.50511750385054899</c:v>
                </c:pt>
                <c:pt idx="47">
                  <c:v>0.50886868385750483</c:v>
                </c:pt>
                <c:pt idx="48">
                  <c:v>0.51252049485765394</c:v>
                </c:pt>
                <c:pt idx="49">
                  <c:v>0.51644557062652163</c:v>
                </c:pt>
                <c:pt idx="50">
                  <c:v>0.52069359566751128</c:v>
                </c:pt>
                <c:pt idx="51">
                  <c:v>0.52496646296020266</c:v>
                </c:pt>
                <c:pt idx="52">
                  <c:v>0.52861827396035177</c:v>
                </c:pt>
                <c:pt idx="53">
                  <c:v>0.53207134694688729</c:v>
                </c:pt>
                <c:pt idx="54">
                  <c:v>0.53530083966810749</c:v>
                </c:pt>
                <c:pt idx="55">
                  <c:v>0.53848064788592442</c:v>
                </c:pt>
                <c:pt idx="56">
                  <c:v>0.54096487305609375</c:v>
                </c:pt>
                <c:pt idx="57">
                  <c:v>0.54419436577731406</c:v>
                </c:pt>
                <c:pt idx="58">
                  <c:v>0.54600785015153774</c:v>
                </c:pt>
                <c:pt idx="59">
                  <c:v>0.54859144432851392</c:v>
                </c:pt>
                <c:pt idx="60">
                  <c:v>0.5511005117503851</c:v>
                </c:pt>
              </c:numCache>
            </c:numRef>
          </c:val>
          <c:smooth val="0"/>
          <c:extLst>
            <c:ext xmlns:c16="http://schemas.microsoft.com/office/drawing/2014/chart" uri="{C3380CC4-5D6E-409C-BE32-E72D297353CC}">
              <c16:uniqueId val="{00000002-FBF1-41E9-9117-D915E701F2E4}"/>
            </c:ext>
          </c:extLst>
        </c:ser>
        <c:ser>
          <c:idx val="1"/>
          <c:order val="3"/>
          <c:tx>
            <c:strRef>
              <c:f>[1]Blad3!$M$2</c:f>
              <c:strCache>
                <c:ptCount val="1"/>
                <c:pt idx="0">
                  <c:v>Diesel </c:v>
                </c:pt>
              </c:strCache>
            </c:strRef>
          </c:tx>
          <c:spPr>
            <a:ln w="28575" cap="rnd">
              <a:solidFill>
                <a:schemeClr val="accent2"/>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[1]Blad3!$M$3:$M$63</c:f>
              <c:numCache>
                <c:formatCode>General</c:formatCode>
                <c:ptCount val="61"/>
                <c:pt idx="0">
                  <c:v>1.8976517792540944E-2</c:v>
                </c:pt>
                <c:pt idx="1">
                  <c:v>3.7591264881931201E-2</c:v>
                </c:pt>
                <c:pt idx="2">
                  <c:v>4.7194632638295077E-2</c:v>
                </c:pt>
                <c:pt idx="3">
                  <c:v>5.429849371834506E-2</c:v>
                </c:pt>
                <c:pt idx="4">
                  <c:v>5.9659277774123526E-2</c:v>
                </c:pt>
                <c:pt idx="5">
                  <c:v>6.4921397092679078E-2</c:v>
                </c:pt>
                <c:pt idx="6">
                  <c:v>7.3176346773663095E-2</c:v>
                </c:pt>
                <c:pt idx="7">
                  <c:v>8.169440242057488E-2</c:v>
                </c:pt>
                <c:pt idx="8">
                  <c:v>8.9423140169703347E-2</c:v>
                </c:pt>
                <c:pt idx="9">
                  <c:v>9.6428336512530424E-2</c:v>
                </c:pt>
                <c:pt idx="10">
                  <c:v>0.10399263303295402</c:v>
                </c:pt>
                <c:pt idx="11">
                  <c:v>0.11034006446096165</c:v>
                </c:pt>
                <c:pt idx="12">
                  <c:v>0.1167861606261922</c:v>
                </c:pt>
                <c:pt idx="13">
                  <c:v>0.1225744918766033</c:v>
                </c:pt>
                <c:pt idx="14">
                  <c:v>0.12629086364533315</c:v>
                </c:pt>
                <c:pt idx="15">
                  <c:v>0.12938235874498455</c:v>
                </c:pt>
                <c:pt idx="16">
                  <c:v>0.13283562454778663</c:v>
                </c:pt>
                <c:pt idx="17">
                  <c:v>0.13635466684207065</c:v>
                </c:pt>
                <c:pt idx="18">
                  <c:v>0.13954482667894494</c:v>
                </c:pt>
                <c:pt idx="19">
                  <c:v>0.1426692100243373</c:v>
                </c:pt>
                <c:pt idx="20">
                  <c:v>0.14602381108991647</c:v>
                </c:pt>
                <c:pt idx="21">
                  <c:v>0.14904952969808591</c:v>
                </c:pt>
                <c:pt idx="22">
                  <c:v>0.152469907255147</c:v>
                </c:pt>
                <c:pt idx="23">
                  <c:v>0.15549562586331644</c:v>
                </c:pt>
                <c:pt idx="24">
                  <c:v>0.15858712096296784</c:v>
                </c:pt>
                <c:pt idx="25">
                  <c:v>0.16217193974873381</c:v>
                </c:pt>
                <c:pt idx="26">
                  <c:v>0.16648029994080116</c:v>
                </c:pt>
                <c:pt idx="27">
                  <c:v>0.16848648293100046</c:v>
                </c:pt>
                <c:pt idx="28">
                  <c:v>0.17098598960731434</c:v>
                </c:pt>
                <c:pt idx="29">
                  <c:v>0.17305794908899561</c:v>
                </c:pt>
                <c:pt idx="30">
                  <c:v>0.17539301453660461</c:v>
                </c:pt>
                <c:pt idx="31">
                  <c:v>0.17736630928106295</c:v>
                </c:pt>
                <c:pt idx="32">
                  <c:v>0.17966848648293099</c:v>
                </c:pt>
                <c:pt idx="33">
                  <c:v>0.18154311649016641</c:v>
                </c:pt>
                <c:pt idx="34">
                  <c:v>0.18384529369203448</c:v>
                </c:pt>
                <c:pt idx="35">
                  <c:v>0.18601591791093863</c:v>
                </c:pt>
                <c:pt idx="36">
                  <c:v>0.18943629546799973</c:v>
                </c:pt>
                <c:pt idx="37">
                  <c:v>0.19338288495691638</c:v>
                </c:pt>
                <c:pt idx="38">
                  <c:v>0.19802012760639348</c:v>
                </c:pt>
                <c:pt idx="39">
                  <c:v>0.20246004078142471</c:v>
                </c:pt>
                <c:pt idx="40">
                  <c:v>0.20634085377885944</c:v>
                </c:pt>
                <c:pt idx="41">
                  <c:v>0.20962967835295665</c:v>
                </c:pt>
                <c:pt idx="42">
                  <c:v>0.2138393738078011</c:v>
                </c:pt>
                <c:pt idx="43">
                  <c:v>0.21778596329671776</c:v>
                </c:pt>
                <c:pt idx="44">
                  <c:v>0.22137078208248373</c:v>
                </c:pt>
                <c:pt idx="45">
                  <c:v>0.22541603630862331</c:v>
                </c:pt>
                <c:pt idx="46">
                  <c:v>0.22903374334013024</c:v>
                </c:pt>
                <c:pt idx="47">
                  <c:v>0.23386831546405315</c:v>
                </c:pt>
                <c:pt idx="48">
                  <c:v>0.23771624021574689</c:v>
                </c:pt>
                <c:pt idx="49">
                  <c:v>0.24228770637374203</c:v>
                </c:pt>
                <c:pt idx="50">
                  <c:v>0.24695783726896006</c:v>
                </c:pt>
                <c:pt idx="51">
                  <c:v>0.25169374465566008</c:v>
                </c:pt>
                <c:pt idx="52">
                  <c:v>0.25580477537328161</c:v>
                </c:pt>
                <c:pt idx="53">
                  <c:v>0.25965270012497532</c:v>
                </c:pt>
                <c:pt idx="54">
                  <c:v>0.26379661908833785</c:v>
                </c:pt>
                <c:pt idx="55">
                  <c:v>0.26728277313688087</c:v>
                </c:pt>
                <c:pt idx="56">
                  <c:v>0.27093336841412879</c:v>
                </c:pt>
                <c:pt idx="57">
                  <c:v>0.2744852989541538</c:v>
                </c:pt>
                <c:pt idx="58">
                  <c:v>0.27728079984213644</c:v>
                </c:pt>
                <c:pt idx="59">
                  <c:v>0.27994474774715516</c:v>
                </c:pt>
                <c:pt idx="60">
                  <c:v>0.28336512530421626</c:v>
                </c:pt>
              </c:numCache>
            </c:numRef>
          </c:val>
          <c:smooth val="0"/>
          <c:extLst>
            <c:ext xmlns:c16="http://schemas.microsoft.com/office/drawing/2014/chart" uri="{C3380CC4-5D6E-409C-BE32-E72D297353CC}">
              <c16:uniqueId val="{00000003-FBF1-41E9-9117-D915E701F2E4}"/>
            </c:ext>
          </c:extLst>
        </c:ser>
        <c:ser>
          <c:idx val="6"/>
          <c:order val="4"/>
          <c:tx>
            <c:strRef>
              <c:f>[1]Blad3!$R$2</c:f>
              <c:strCache>
                <c:ptCount val="1"/>
                <c:pt idx="0">
                  <c:v>Gas </c:v>
                </c:pt>
              </c:strCache>
            </c:strRef>
          </c:tx>
          <c:spPr>
            <a:ln w="28575" cap="rnd">
              <a:solidFill>
                <a:schemeClr val="accent1">
                  <a:lumMod val="60000"/>
                </a:schemeClr>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[1]Blad3!$R$3:$R$63</c:f>
              <c:numCache>
                <c:formatCode>General</c:formatCode>
                <c:ptCount val="61"/>
                <c:pt idx="0">
                  <c:v>0</c:v>
                </c:pt>
                <c:pt idx="1">
                  <c:v>0</c:v>
                </c:pt>
                <c:pt idx="2">
                  <c:v>0</c:v>
                </c:pt>
                <c:pt idx="3">
                  <c:v>0</c:v>
                </c:pt>
                <c:pt idx="4">
                  <c:v>7.468259895444362E-4</c:v>
                </c:pt>
                <c:pt idx="5">
                  <c:v>1.4936519790888724E-3</c:v>
                </c:pt>
                <c:pt idx="6">
                  <c:v>1.4936519790888724E-3</c:v>
                </c:pt>
                <c:pt idx="7">
                  <c:v>1.4936519790888724E-3</c:v>
                </c:pt>
                <c:pt idx="8">
                  <c:v>1.4936519790888724E-3</c:v>
                </c:pt>
                <c:pt idx="9">
                  <c:v>1.4936519790888724E-3</c:v>
                </c:pt>
                <c:pt idx="10">
                  <c:v>1.4936519790888724E-3</c:v>
                </c:pt>
                <c:pt idx="11">
                  <c:v>1.4936519790888724E-3</c:v>
                </c:pt>
                <c:pt idx="12">
                  <c:v>2.2404779686333084E-3</c:v>
                </c:pt>
                <c:pt idx="13">
                  <c:v>2.2404779686333084E-3</c:v>
                </c:pt>
                <c:pt idx="14">
                  <c:v>2.9873039581777448E-3</c:v>
                </c:pt>
                <c:pt idx="15">
                  <c:v>3.7341299477221808E-3</c:v>
                </c:pt>
                <c:pt idx="16">
                  <c:v>4.4809559372666168E-3</c:v>
                </c:pt>
                <c:pt idx="17">
                  <c:v>5.9746079163554896E-3</c:v>
                </c:pt>
                <c:pt idx="18">
                  <c:v>6.7214339058999251E-3</c:v>
                </c:pt>
                <c:pt idx="19">
                  <c:v>8.9619118745332335E-3</c:v>
                </c:pt>
                <c:pt idx="20">
                  <c:v>1.2696041822255415E-2</c:v>
                </c:pt>
                <c:pt idx="21">
                  <c:v>1.4936519790888723E-2</c:v>
                </c:pt>
                <c:pt idx="22">
                  <c:v>1.4936519790888723E-2</c:v>
                </c:pt>
                <c:pt idx="23">
                  <c:v>1.7923823749066467E-2</c:v>
                </c:pt>
                <c:pt idx="24">
                  <c:v>2.2404779686333084E-2</c:v>
                </c:pt>
                <c:pt idx="25">
                  <c:v>2.7632561613144136E-2</c:v>
                </c:pt>
                <c:pt idx="26">
                  <c:v>2.9126213592233011E-2</c:v>
                </c:pt>
                <c:pt idx="27">
                  <c:v>3.2113517550410753E-2</c:v>
                </c:pt>
                <c:pt idx="28">
                  <c:v>3.8088125466766244E-2</c:v>
                </c:pt>
                <c:pt idx="29">
                  <c:v>4.0328603435399554E-2</c:v>
                </c:pt>
                <c:pt idx="30">
                  <c:v>4.4809559372666168E-2</c:v>
                </c:pt>
                <c:pt idx="31">
                  <c:v>4.6303211351755039E-2</c:v>
                </c:pt>
                <c:pt idx="32">
                  <c:v>5.003734129947722E-2</c:v>
                </c:pt>
                <c:pt idx="33">
                  <c:v>5.675877520537715E-2</c:v>
                </c:pt>
                <c:pt idx="34">
                  <c:v>5.8252427184466021E-2</c:v>
                </c:pt>
                <c:pt idx="35">
                  <c:v>6.3480209111277067E-2</c:v>
                </c:pt>
                <c:pt idx="36">
                  <c:v>6.9454817027632565E-2</c:v>
                </c:pt>
                <c:pt idx="37">
                  <c:v>7.7669902912621352E-2</c:v>
                </c:pt>
                <c:pt idx="38">
                  <c:v>8.8872292755787896E-2</c:v>
                </c:pt>
                <c:pt idx="39">
                  <c:v>0.10082150858849888</c:v>
                </c:pt>
                <c:pt idx="40">
                  <c:v>0.10903659447348768</c:v>
                </c:pt>
                <c:pt idx="41">
                  <c:v>0.11799850634802091</c:v>
                </c:pt>
                <c:pt idx="42">
                  <c:v>0.12770724421209859</c:v>
                </c:pt>
                <c:pt idx="43">
                  <c:v>0.13144137415982077</c:v>
                </c:pt>
                <c:pt idx="44">
                  <c:v>0.13517550410754295</c:v>
                </c:pt>
                <c:pt idx="45">
                  <c:v>0.14040328603435401</c:v>
                </c:pt>
                <c:pt idx="46">
                  <c:v>0.14264376400298731</c:v>
                </c:pt>
                <c:pt idx="47">
                  <c:v>0.14637789395070949</c:v>
                </c:pt>
                <c:pt idx="48">
                  <c:v>0.15011202389843167</c:v>
                </c:pt>
                <c:pt idx="49">
                  <c:v>0.15758028379387604</c:v>
                </c:pt>
                <c:pt idx="50">
                  <c:v>0.16131441374159822</c:v>
                </c:pt>
                <c:pt idx="51">
                  <c:v>0.16878267363704258</c:v>
                </c:pt>
                <c:pt idx="52">
                  <c:v>0.17625093353248694</c:v>
                </c:pt>
                <c:pt idx="53">
                  <c:v>0.18894697535474234</c:v>
                </c:pt>
                <c:pt idx="54">
                  <c:v>0.19865571321882</c:v>
                </c:pt>
                <c:pt idx="55">
                  <c:v>0.20836445108289769</c:v>
                </c:pt>
                <c:pt idx="56">
                  <c:v>0.21657953696788648</c:v>
                </c:pt>
                <c:pt idx="57">
                  <c:v>0.23002240477968633</c:v>
                </c:pt>
                <c:pt idx="58">
                  <c:v>0.23973114264376399</c:v>
                </c:pt>
                <c:pt idx="59">
                  <c:v>0.24794622852875281</c:v>
                </c:pt>
                <c:pt idx="60">
                  <c:v>0.25616131441374163</c:v>
                </c:pt>
              </c:numCache>
            </c:numRef>
          </c:val>
          <c:smooth val="0"/>
          <c:extLst>
            <c:ext xmlns:c16="http://schemas.microsoft.com/office/drawing/2014/chart" uri="{C3380CC4-5D6E-409C-BE32-E72D297353CC}">
              <c16:uniqueId val="{00000004-FBF1-41E9-9117-D915E701F2E4}"/>
            </c:ext>
          </c:extLst>
        </c:ser>
        <c:ser>
          <c:idx val="5"/>
          <c:order val="5"/>
          <c:tx>
            <c:strRef>
              <c:f>[1]Blad3!$Q$2</c:f>
              <c:strCache>
                <c:ptCount val="1"/>
                <c:pt idx="0">
                  <c:v>Etanol</c:v>
                </c:pt>
              </c:strCache>
            </c:strRef>
          </c:tx>
          <c:spPr>
            <a:ln w="28575" cap="rnd">
              <a:solidFill>
                <a:schemeClr val="accent6"/>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[1]Blad3!$Q$3:$Q$63</c:f>
              <c:numCache>
                <c:formatCode>General</c:formatCode>
                <c:ptCount val="61"/>
                <c:pt idx="0">
                  <c:v>7.9617834394904463E-4</c:v>
                </c:pt>
                <c:pt idx="1">
                  <c:v>2.3885350318471337E-3</c:v>
                </c:pt>
                <c:pt idx="2">
                  <c:v>6.369426751592357E-3</c:v>
                </c:pt>
                <c:pt idx="3">
                  <c:v>1.0350318471337579E-2</c:v>
                </c:pt>
                <c:pt idx="4">
                  <c:v>1.3535031847133758E-2</c:v>
                </c:pt>
                <c:pt idx="5">
                  <c:v>1.6719745222929936E-2</c:v>
                </c:pt>
                <c:pt idx="6">
                  <c:v>2.4681528662420384E-2</c:v>
                </c:pt>
                <c:pt idx="7">
                  <c:v>3.2643312101910828E-2</c:v>
                </c:pt>
                <c:pt idx="8">
                  <c:v>3.7420382165605094E-2</c:v>
                </c:pt>
                <c:pt idx="9">
                  <c:v>3.9012738853503183E-2</c:v>
                </c:pt>
                <c:pt idx="10">
                  <c:v>4.2197452229299361E-2</c:v>
                </c:pt>
                <c:pt idx="11">
                  <c:v>4.5382165605095538E-2</c:v>
                </c:pt>
                <c:pt idx="12">
                  <c:v>4.7770700636942678E-2</c:v>
                </c:pt>
                <c:pt idx="13">
                  <c:v>4.8566878980891723E-2</c:v>
                </c:pt>
                <c:pt idx="14">
                  <c:v>5.0955414012738856E-2</c:v>
                </c:pt>
                <c:pt idx="15">
                  <c:v>5.2547770700636945E-2</c:v>
                </c:pt>
                <c:pt idx="16">
                  <c:v>5.2547770700636945E-2</c:v>
                </c:pt>
                <c:pt idx="17">
                  <c:v>5.2547770700636945E-2</c:v>
                </c:pt>
                <c:pt idx="18">
                  <c:v>5.4140127388535034E-2</c:v>
                </c:pt>
                <c:pt idx="19">
                  <c:v>5.4936305732484078E-2</c:v>
                </c:pt>
                <c:pt idx="20">
                  <c:v>5.4936305732484078E-2</c:v>
                </c:pt>
                <c:pt idx="21">
                  <c:v>5.4936305732484078E-2</c:v>
                </c:pt>
                <c:pt idx="22">
                  <c:v>5.5732484076433123E-2</c:v>
                </c:pt>
                <c:pt idx="23">
                  <c:v>5.8121019108280256E-2</c:v>
                </c:pt>
                <c:pt idx="24">
                  <c:v>6.1305732484076433E-2</c:v>
                </c:pt>
                <c:pt idx="25">
                  <c:v>6.60828025477707E-2</c:v>
                </c:pt>
                <c:pt idx="26">
                  <c:v>6.7675159235668789E-2</c:v>
                </c:pt>
                <c:pt idx="27">
                  <c:v>6.8471337579617833E-2</c:v>
                </c:pt>
                <c:pt idx="28">
                  <c:v>6.9267515923566877E-2</c:v>
                </c:pt>
                <c:pt idx="29">
                  <c:v>7.2452229299363055E-2</c:v>
                </c:pt>
                <c:pt idx="30">
                  <c:v>7.5636942675159233E-2</c:v>
                </c:pt>
                <c:pt idx="31">
                  <c:v>7.882165605095541E-2</c:v>
                </c:pt>
                <c:pt idx="32">
                  <c:v>8.0414012738853499E-2</c:v>
                </c:pt>
                <c:pt idx="33">
                  <c:v>8.2006369426751588E-2</c:v>
                </c:pt>
                <c:pt idx="34">
                  <c:v>8.5191082802547766E-2</c:v>
                </c:pt>
                <c:pt idx="35">
                  <c:v>8.8375796178343943E-2</c:v>
                </c:pt>
                <c:pt idx="36">
                  <c:v>9.2356687898089165E-2</c:v>
                </c:pt>
                <c:pt idx="37">
                  <c:v>9.5541401273885357E-2</c:v>
                </c:pt>
                <c:pt idx="38">
                  <c:v>0.10111464968152867</c:v>
                </c:pt>
                <c:pt idx="39">
                  <c:v>0.10748407643312102</c:v>
                </c:pt>
                <c:pt idx="40">
                  <c:v>0.11544585987261147</c:v>
                </c:pt>
                <c:pt idx="41">
                  <c:v>0.12101910828025478</c:v>
                </c:pt>
                <c:pt idx="42">
                  <c:v>0.12261146496815287</c:v>
                </c:pt>
                <c:pt idx="43">
                  <c:v>0.12659235668789809</c:v>
                </c:pt>
                <c:pt idx="44">
                  <c:v>0.12977707006369427</c:v>
                </c:pt>
                <c:pt idx="45">
                  <c:v>0.13136942675159236</c:v>
                </c:pt>
                <c:pt idx="46">
                  <c:v>0.1321656050955414</c:v>
                </c:pt>
                <c:pt idx="47">
                  <c:v>0.13296178343949044</c:v>
                </c:pt>
                <c:pt idx="48">
                  <c:v>0.13296178343949044</c:v>
                </c:pt>
                <c:pt idx="49">
                  <c:v>0.13455414012738853</c:v>
                </c:pt>
                <c:pt idx="50">
                  <c:v>0.13455414012738853</c:v>
                </c:pt>
                <c:pt idx="51">
                  <c:v>0.13455414012738853</c:v>
                </c:pt>
                <c:pt idx="52">
                  <c:v>0.13535031847133758</c:v>
                </c:pt>
                <c:pt idx="53">
                  <c:v>0.13614649681528662</c:v>
                </c:pt>
                <c:pt idx="54">
                  <c:v>0.13614649681528662</c:v>
                </c:pt>
                <c:pt idx="55">
                  <c:v>0.13614649681528662</c:v>
                </c:pt>
                <c:pt idx="56">
                  <c:v>0.13614649681528662</c:v>
                </c:pt>
                <c:pt idx="57">
                  <c:v>0.13614649681528662</c:v>
                </c:pt>
                <c:pt idx="58">
                  <c:v>0.13614649681528662</c:v>
                </c:pt>
                <c:pt idx="59">
                  <c:v>0.13614649681528662</c:v>
                </c:pt>
                <c:pt idx="60">
                  <c:v>0.13614649681528662</c:v>
                </c:pt>
              </c:numCache>
            </c:numRef>
          </c:val>
          <c:smooth val="0"/>
          <c:extLst>
            <c:ext xmlns:c16="http://schemas.microsoft.com/office/drawing/2014/chart" uri="{C3380CC4-5D6E-409C-BE32-E72D297353CC}">
              <c16:uniqueId val="{00000005-FBF1-41E9-9117-D915E701F2E4}"/>
            </c:ext>
          </c:extLst>
        </c:ser>
        <c:ser>
          <c:idx val="3"/>
          <c:order val="6"/>
          <c:tx>
            <c:strRef>
              <c:f>[1]Blad3!$O$2</c:f>
              <c:strCache>
                <c:ptCount val="1"/>
                <c:pt idx="0">
                  <c:v>Elhybrid</c:v>
                </c:pt>
              </c:strCache>
            </c:strRef>
          </c:tx>
          <c:spPr>
            <a:ln w="28575" cap="rnd">
              <a:solidFill>
                <a:schemeClr val="accent4"/>
              </a:solidFill>
              <a:round/>
            </a:ln>
            <a:effectLst/>
          </c:spPr>
          <c:marker>
            <c:symbol val="none"/>
          </c:marker>
          <c:cat>
            <c:numRef>
              <c:f>[1]Blad3!$K$3:$K$63</c:f>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[1]Blad3!$O$3:$O$63</c:f>
              <c:numCache>
                <c:formatCode>General</c:formatCode>
                <c:ptCount val="61"/>
                <c:pt idx="0">
                  <c:v>8.5543199315654401E-4</c:v>
                </c:pt>
                <c:pt idx="1">
                  <c:v>1.5397775876817793E-2</c:v>
                </c:pt>
                <c:pt idx="2">
                  <c:v>1.6253207869974338E-2</c:v>
                </c:pt>
                <c:pt idx="3">
                  <c:v>1.6253207869974338E-2</c:v>
                </c:pt>
                <c:pt idx="4">
                  <c:v>1.7108639863130881E-2</c:v>
                </c:pt>
                <c:pt idx="5">
                  <c:v>1.7108639863130881E-2</c:v>
                </c:pt>
                <c:pt idx="6">
                  <c:v>1.8819503849443968E-2</c:v>
                </c:pt>
                <c:pt idx="7">
                  <c:v>1.8819503849443968E-2</c:v>
                </c:pt>
                <c:pt idx="8">
                  <c:v>1.8819503849443968E-2</c:v>
                </c:pt>
                <c:pt idx="9">
                  <c:v>1.8819503849443968E-2</c:v>
                </c:pt>
                <c:pt idx="10">
                  <c:v>1.9674935842600515E-2</c:v>
                </c:pt>
                <c:pt idx="11">
                  <c:v>1.9674935842600515E-2</c:v>
                </c:pt>
                <c:pt idx="12">
                  <c:v>2.0530367835757058E-2</c:v>
                </c:pt>
                <c:pt idx="13">
                  <c:v>2.0530367835757058E-2</c:v>
                </c:pt>
                <c:pt idx="14">
                  <c:v>2.0530367835757058E-2</c:v>
                </c:pt>
                <c:pt idx="15">
                  <c:v>2.0530367835757058E-2</c:v>
                </c:pt>
                <c:pt idx="16">
                  <c:v>2.0530367835757058E-2</c:v>
                </c:pt>
                <c:pt idx="17">
                  <c:v>2.0530367835757058E-2</c:v>
                </c:pt>
                <c:pt idx="18">
                  <c:v>2.0530367835757058E-2</c:v>
                </c:pt>
                <c:pt idx="19">
                  <c:v>2.0530367835757058E-2</c:v>
                </c:pt>
                <c:pt idx="20">
                  <c:v>2.0530367835757058E-2</c:v>
                </c:pt>
                <c:pt idx="21">
                  <c:v>2.0530367835757058E-2</c:v>
                </c:pt>
                <c:pt idx="22">
                  <c:v>2.0530367835757058E-2</c:v>
                </c:pt>
                <c:pt idx="23">
                  <c:v>2.2241231822070145E-2</c:v>
                </c:pt>
                <c:pt idx="24">
                  <c:v>2.2241231822070145E-2</c:v>
                </c:pt>
                <c:pt idx="25">
                  <c:v>2.3952095808383235E-2</c:v>
                </c:pt>
                <c:pt idx="26">
                  <c:v>2.4807527801539778E-2</c:v>
                </c:pt>
                <c:pt idx="27">
                  <c:v>2.4807527801539778E-2</c:v>
                </c:pt>
                <c:pt idx="28">
                  <c:v>2.4807527801539778E-2</c:v>
                </c:pt>
                <c:pt idx="29">
                  <c:v>2.4807527801539778E-2</c:v>
                </c:pt>
                <c:pt idx="30">
                  <c:v>2.4807527801539778E-2</c:v>
                </c:pt>
                <c:pt idx="31">
                  <c:v>2.4807527801539778E-2</c:v>
                </c:pt>
                <c:pt idx="32">
                  <c:v>2.4807527801539778E-2</c:v>
                </c:pt>
                <c:pt idx="33">
                  <c:v>2.4807527801539778E-2</c:v>
                </c:pt>
                <c:pt idx="34">
                  <c:v>2.4807527801539778E-2</c:v>
                </c:pt>
                <c:pt idx="35">
                  <c:v>2.4807527801539778E-2</c:v>
                </c:pt>
                <c:pt idx="36">
                  <c:v>2.5662959794696322E-2</c:v>
                </c:pt>
                <c:pt idx="37">
                  <c:v>2.6518391787852865E-2</c:v>
                </c:pt>
                <c:pt idx="38">
                  <c:v>2.7373823781009408E-2</c:v>
                </c:pt>
                <c:pt idx="39">
                  <c:v>2.7373823781009408E-2</c:v>
                </c:pt>
                <c:pt idx="40">
                  <c:v>2.7373823781009408E-2</c:v>
                </c:pt>
                <c:pt idx="41">
                  <c:v>2.8229255774165955E-2</c:v>
                </c:pt>
                <c:pt idx="42">
                  <c:v>2.9084687767322499E-2</c:v>
                </c:pt>
                <c:pt idx="43">
                  <c:v>2.9084687767322499E-2</c:v>
                </c:pt>
                <c:pt idx="44">
                  <c:v>2.9940119760479042E-2</c:v>
                </c:pt>
                <c:pt idx="45">
                  <c:v>2.9940119760479042E-2</c:v>
                </c:pt>
                <c:pt idx="46">
                  <c:v>2.9940119760479042E-2</c:v>
                </c:pt>
                <c:pt idx="47">
                  <c:v>2.9940119760479042E-2</c:v>
                </c:pt>
                <c:pt idx="48">
                  <c:v>2.9940119760479042E-2</c:v>
                </c:pt>
                <c:pt idx="49">
                  <c:v>3.0795551753635585E-2</c:v>
                </c:pt>
                <c:pt idx="50">
                  <c:v>3.2506415739948676E-2</c:v>
                </c:pt>
                <c:pt idx="51">
                  <c:v>3.2506415739948676E-2</c:v>
                </c:pt>
                <c:pt idx="52">
                  <c:v>3.2506415739948676E-2</c:v>
                </c:pt>
                <c:pt idx="53">
                  <c:v>3.2506415739948676E-2</c:v>
                </c:pt>
                <c:pt idx="54">
                  <c:v>3.3361847733105215E-2</c:v>
                </c:pt>
                <c:pt idx="55">
                  <c:v>3.3361847733105215E-2</c:v>
                </c:pt>
                <c:pt idx="56">
                  <c:v>3.3361847733105215E-2</c:v>
                </c:pt>
                <c:pt idx="57">
                  <c:v>3.3361847733105215E-2</c:v>
                </c:pt>
                <c:pt idx="58">
                  <c:v>3.3361847733105215E-2</c:v>
                </c:pt>
                <c:pt idx="59">
                  <c:v>3.3361847733105215E-2</c:v>
                </c:pt>
                <c:pt idx="60">
                  <c:v>4.1060735671514116E-2</c:v>
                </c:pt>
              </c:numCache>
            </c:numRef>
          </c:val>
          <c:smooth val="0"/>
          <c:extLst>
            <c:ext xmlns:c16="http://schemas.microsoft.com/office/drawing/2014/chart" uri="{C3380CC4-5D6E-409C-BE32-E72D297353CC}">
              <c16:uniqueId val="{00000006-FBF1-41E9-9117-D915E701F2E4}"/>
            </c:ext>
          </c:extLst>
        </c:ser>
        <c:dLbls>
          <c:showLegendKey val="0"/>
          <c:showVal val="0"/>
          <c:showCatName val="0"/>
          <c:showSerName val="0"/>
          <c:showPercent val="0"/>
          <c:showBubbleSize val="0"/>
        </c:dLbls>
        <c:smooth val="0"/>
        <c:axId val="1274655247"/>
        <c:axId val="1620965967"/>
        <c:extLst>
          <c:ext xmlns:c15="http://schemas.microsoft.com/office/drawing/2012/chart" uri="{02D57815-91ED-43cb-92C2-25804820EDAC}">
            <c15:filteredLineSeries>
              <c15:ser>
                <c:idx val="7"/>
                <c:order val="7"/>
                <c:spPr>
                  <a:ln w="28575" cap="rnd">
                    <a:solidFill>
                      <a:schemeClr val="accent2">
                        <a:lumMod val="60000"/>
                      </a:schemeClr>
                    </a:solidFill>
                    <a:round/>
                  </a:ln>
                  <a:effectLst/>
                </c:spPr>
                <c:marker>
                  <c:symbol val="none"/>
                </c:marker>
                <c:cat>
                  <c:numRef>
                    <c:extLst>
                      <c:ext uri="{02D57815-91ED-43cb-92C2-25804820EDAC}">
                        <c15:formulaRef>
                          <c15:sqref>[1]Blad3!$K$3:$K$63</c15:sqref>
                        </c15:formulaRef>
                      </c:ext>
                    </c:extLst>
                    <c:numCache>
                      <c:formatCode>General</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extLst>
                      <c:ext uri="{02D57815-91ED-43cb-92C2-25804820EDAC}">
                        <c15:formulaRef>
                          <c15:sqref>[1]Blad3!$S$3:$S$63</c15:sqref>
                        </c15:formulaRef>
                      </c:ext>
                    </c:extLst>
                    <c:numCache>
                      <c:formatCode>General</c:formatCode>
                      <c:ptCount val="61"/>
                      <c:pt idx="0">
                        <c:v>0</c:v>
                      </c:pt>
                      <c:pt idx="1">
                        <c:v>0</c:v>
                      </c:pt>
                      <c:pt idx="2">
                        <c:v>0</c:v>
                      </c:pt>
                      <c:pt idx="3">
                        <c:v>0</c:v>
                      </c:pt>
                      <c:pt idx="4">
                        <c:v>0</c:v>
                      </c:pt>
                      <c:pt idx="5">
                        <c:v>0</c:v>
                      </c:pt>
                      <c:pt idx="6">
                        <c:v>0</c:v>
                      </c:pt>
                      <c:pt idx="7">
                        <c:v>0</c:v>
                      </c:pt>
                      <c:pt idx="8">
                        <c:v>0.14285714285714285</c:v>
                      </c:pt>
                      <c:pt idx="9">
                        <c:v>0.14285714285714285</c:v>
                      </c:pt>
                      <c:pt idx="10">
                        <c:v>0.14285714285714285</c:v>
                      </c:pt>
                      <c:pt idx="11">
                        <c:v>0.14285714285714285</c:v>
                      </c:pt>
                      <c:pt idx="12">
                        <c:v>0.14285714285714285</c:v>
                      </c:pt>
                      <c:pt idx="13">
                        <c:v>0.14285714285714285</c:v>
                      </c:pt>
                      <c:pt idx="14">
                        <c:v>0.14285714285714285</c:v>
                      </c:pt>
                      <c:pt idx="15">
                        <c:v>0.14285714285714285</c:v>
                      </c:pt>
                      <c:pt idx="16">
                        <c:v>0.14285714285714285</c:v>
                      </c:pt>
                      <c:pt idx="17">
                        <c:v>0.14285714285714285</c:v>
                      </c:pt>
                      <c:pt idx="18">
                        <c:v>0.14285714285714285</c:v>
                      </c:pt>
                      <c:pt idx="19">
                        <c:v>0.14285714285714285</c:v>
                      </c:pt>
                      <c:pt idx="20">
                        <c:v>0.2857142857142857</c:v>
                      </c:pt>
                      <c:pt idx="21">
                        <c:v>0.2857142857142857</c:v>
                      </c:pt>
                      <c:pt idx="22">
                        <c:v>0.2857142857142857</c:v>
                      </c:pt>
                      <c:pt idx="23">
                        <c:v>0.2857142857142857</c:v>
                      </c:pt>
                      <c:pt idx="24">
                        <c:v>0.2857142857142857</c:v>
                      </c:pt>
                      <c:pt idx="25">
                        <c:v>0.2857142857142857</c:v>
                      </c:pt>
                      <c:pt idx="26">
                        <c:v>0.2857142857142857</c:v>
                      </c:pt>
                      <c:pt idx="27">
                        <c:v>0.2857142857142857</c:v>
                      </c:pt>
                      <c:pt idx="28">
                        <c:v>0.2857142857142857</c:v>
                      </c:pt>
                      <c:pt idx="29">
                        <c:v>0.2857142857142857</c:v>
                      </c:pt>
                      <c:pt idx="30">
                        <c:v>0.2857142857142857</c:v>
                      </c:pt>
                      <c:pt idx="31">
                        <c:v>0.2857142857142857</c:v>
                      </c:pt>
                      <c:pt idx="32">
                        <c:v>0.42857142857142855</c:v>
                      </c:pt>
                      <c:pt idx="33">
                        <c:v>0.42857142857142855</c:v>
                      </c:pt>
                      <c:pt idx="34">
                        <c:v>0.42857142857142855</c:v>
                      </c:pt>
                      <c:pt idx="35">
                        <c:v>0.42857142857142855</c:v>
                      </c:pt>
                      <c:pt idx="36">
                        <c:v>0.5714285714285714</c:v>
                      </c:pt>
                      <c:pt idx="37">
                        <c:v>0.5714285714285714</c:v>
                      </c:pt>
                      <c:pt idx="38">
                        <c:v>0.5714285714285714</c:v>
                      </c:pt>
                      <c:pt idx="39">
                        <c:v>0.5714285714285714</c:v>
                      </c:pt>
                      <c:pt idx="40">
                        <c:v>0.5714285714285714</c:v>
                      </c:pt>
                      <c:pt idx="41">
                        <c:v>0.5714285714285714</c:v>
                      </c:pt>
                      <c:pt idx="42">
                        <c:v>0.5714285714285714</c:v>
                      </c:pt>
                      <c:pt idx="43">
                        <c:v>0.5714285714285714</c:v>
                      </c:pt>
                      <c:pt idx="44">
                        <c:v>0.5714285714285714</c:v>
                      </c:pt>
                      <c:pt idx="45">
                        <c:v>0.5714285714285714</c:v>
                      </c:pt>
                      <c:pt idx="46">
                        <c:v>0.5714285714285714</c:v>
                      </c:pt>
                      <c:pt idx="47">
                        <c:v>0.5714285714285714</c:v>
                      </c:pt>
                      <c:pt idx="48">
                        <c:v>0.5714285714285714</c:v>
                      </c:pt>
                      <c:pt idx="49">
                        <c:v>0.5714285714285714</c:v>
                      </c:pt>
                      <c:pt idx="50">
                        <c:v>0.5714285714285714</c:v>
                      </c:pt>
                      <c:pt idx="51">
                        <c:v>0.5714285714285714</c:v>
                      </c:pt>
                      <c:pt idx="52">
                        <c:v>0.5714285714285714</c:v>
                      </c:pt>
                      <c:pt idx="53">
                        <c:v>0.5714285714285714</c:v>
                      </c:pt>
                      <c:pt idx="54">
                        <c:v>0.5714285714285714</c:v>
                      </c:pt>
                      <c:pt idx="55">
                        <c:v>0.5714285714285714</c:v>
                      </c:pt>
                      <c:pt idx="56">
                        <c:v>0.5714285714285714</c:v>
                      </c:pt>
                      <c:pt idx="57">
                        <c:v>0.5714285714285714</c:v>
                      </c:pt>
                      <c:pt idx="58">
                        <c:v>0.5714285714285714</c:v>
                      </c:pt>
                      <c:pt idx="59">
                        <c:v>0.5714285714285714</c:v>
                      </c:pt>
                      <c:pt idx="60">
                        <c:v>0.5714285714285714</c:v>
                      </c:pt>
                    </c:numCache>
                  </c:numRef>
                </c:val>
                <c:smooth val="0"/>
                <c:extLst>
                  <c:ext xmlns:c16="http://schemas.microsoft.com/office/drawing/2014/chart" uri="{C3380CC4-5D6E-409C-BE32-E72D297353CC}">
                    <c16:uniqueId val="{00000007-FBF1-41E9-9117-D915E701F2E4}"/>
                  </c:ext>
                </c:extLst>
              </c15:ser>
            </c15:filteredLineSeries>
          </c:ext>
        </c:extLst>
      </c:lineChart>
      <c:catAx>
        <c:axId val="127465524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lumMod val="65000"/>
                        <a:lumOff val="35000"/>
                      </a:sysClr>
                    </a:solidFill>
                    <a:latin typeface="+mn-lt"/>
                    <a:ea typeface="+mn-ea"/>
                    <a:cs typeface="+mn-cs"/>
                  </a:defRPr>
                </a:pPr>
                <a:r>
                  <a:rPr lang="sv-SE" sz="900" b="1" i="0" u="none" strike="noStrike" kern="1200" baseline="0">
                    <a:solidFill>
                      <a:srgbClr val="1F497D"/>
                    </a:solidFill>
                    <a:effectLst/>
                  </a:rPr>
                  <a:t>Fordonets ålder (månader i trafik)</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lumMod val="65000"/>
                      <a:lumOff val="35000"/>
                    </a:sys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20965967"/>
        <c:crosses val="autoZero"/>
        <c:auto val="1"/>
        <c:lblAlgn val="ctr"/>
        <c:lblOffset val="100"/>
        <c:tickMarkSkip val="2"/>
        <c:noMultiLvlLbl val="0"/>
      </c:catAx>
      <c:valAx>
        <c:axId val="1620965967"/>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lumMod val="65000"/>
                        <a:lumOff val="35000"/>
                      </a:sysClr>
                    </a:solidFill>
                    <a:latin typeface="+mn-lt"/>
                    <a:ea typeface="+mn-ea"/>
                    <a:cs typeface="+mn-cs"/>
                  </a:defRPr>
                </a:pPr>
                <a:r>
                  <a:rPr lang="sv-SE" sz="900" b="1" i="0" u="none" strike="noStrike" kern="1200" baseline="0">
                    <a:solidFill>
                      <a:srgbClr val="1F497D"/>
                    </a:solidFill>
                    <a:effectLst/>
                  </a:rPr>
                  <a:t>Ackumulerad andel av de exporterade personbilarna</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lumMod val="65000"/>
                      <a:lumOff val="35000"/>
                    </a:sys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746552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212BB15-D617-4B60-97CF-B35A7753AC45}">
  <sheetPr/>
  <sheetViews>
    <sheetView zoomScale="8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512306</xdr:colOff>
      <xdr:row>8</xdr:row>
      <xdr:rowOff>39218</xdr:rowOff>
    </xdr:to>
    <xdr:pic>
      <xdr:nvPicPr>
        <xdr:cNvPr id="3" name="Bildobjekt 2">
          <a:extLst>
            <a:ext uri="{FF2B5EF4-FFF2-40B4-BE49-F238E27FC236}">
              <a16:creationId xmlns:a16="http://schemas.microsoft.com/office/drawing/2014/main" id="{D3BB0186-3A10-46A9-9E84-6C16D82CF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609600"/>
          <a:ext cx="1874381" cy="582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15</xdr:row>
      <xdr:rowOff>0</xdr:rowOff>
    </xdr:from>
    <xdr:to>
      <xdr:col>8</xdr:col>
      <xdr:colOff>251125</xdr:colOff>
      <xdr:row>16</xdr:row>
      <xdr:rowOff>53340</xdr:rowOff>
    </xdr:to>
    <xdr:pic>
      <xdr:nvPicPr>
        <xdr:cNvPr id="2" name="Bildobjekt 1">
          <a:extLst>
            <a:ext uri="{FF2B5EF4-FFF2-40B4-BE49-F238E27FC236}">
              <a16:creationId xmlns:a16="http://schemas.microsoft.com/office/drawing/2014/main" id="{BEC053F9-3E82-47A0-9993-CB45C9A1F903}"/>
            </a:ext>
          </a:extLst>
        </xdr:cNvPr>
        <xdr:cNvPicPr>
          <a:picLocks noChangeAspect="1"/>
        </xdr:cNvPicPr>
      </xdr:nvPicPr>
      <xdr:blipFill>
        <a:blip xmlns:r="http://schemas.openxmlformats.org/officeDocument/2006/relationships" r:embed="rId1"/>
        <a:stretch>
          <a:fillRect/>
        </a:stretch>
      </xdr:blipFill>
      <xdr:spPr>
        <a:xfrm>
          <a:off x="4267200" y="6505575"/>
          <a:ext cx="85691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11606389" cy="7572963"/>
    <xdr:graphicFrame macro="">
      <xdr:nvGraphicFramePr>
        <xdr:cNvPr id="2" name="Diagram 1">
          <a:extLst>
            <a:ext uri="{FF2B5EF4-FFF2-40B4-BE49-F238E27FC236}">
              <a16:creationId xmlns:a16="http://schemas.microsoft.com/office/drawing/2014/main" id="{615ABD97-39BE-0896-FEDD-7EA5C04B0E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Projekt\&#197;terkommande%20projekt\Export%20av%20beg.%20personbilar\Publicering%202026\M&#229;nader_2025.xlsx" TargetMode="External"/><Relationship Id="rId1" Type="http://schemas.openxmlformats.org/officeDocument/2006/relationships/externalLinkPath" Target="/Projekt/&#197;terkommande%20projekt/Export%20av%20beg.%20personbilar/Publicering%202026/M&#229;nader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ad2"/>
      <sheetName val="Blad1"/>
      <sheetName val="Figur 1"/>
      <sheetName val="Blad3"/>
      <sheetName val="Blad4"/>
    </sheetNames>
    <sheetDataSet>
      <sheetData sheetId="0"/>
      <sheetData sheetId="1"/>
      <sheetData sheetId="2" refreshError="1"/>
      <sheetData sheetId="3">
        <row r="2">
          <cell r="L2" t="str">
            <v>Bensin</v>
          </cell>
          <cell r="M2" t="str">
            <v xml:space="preserve">Diesel </v>
          </cell>
          <cell r="N2" t="str">
            <v>El</v>
          </cell>
          <cell r="O2" t="str">
            <v>Elhybrid</v>
          </cell>
          <cell r="P2" t="str">
            <v>Laddhybrid</v>
          </cell>
          <cell r="Q2" t="str">
            <v>Etanol</v>
          </cell>
          <cell r="R2" t="str">
            <v xml:space="preserve">Gas </v>
          </cell>
        </row>
        <row r="3">
          <cell r="K3">
            <v>0</v>
          </cell>
          <cell r="L3">
            <v>8.744472598996373E-3</v>
          </cell>
          <cell r="M3">
            <v>1.8976517792540944E-2</v>
          </cell>
          <cell r="N3">
            <v>1.6725818953208503E-3</v>
          </cell>
          <cell r="O3">
            <v>8.5543199315654401E-4</v>
          </cell>
          <cell r="P3">
            <v>1.6305651027096156E-2</v>
          </cell>
          <cell r="Q3">
            <v>7.9617834394904463E-4</v>
          </cell>
          <cell r="R3">
            <v>0</v>
          </cell>
          <cell r="S3">
            <v>0</v>
          </cell>
        </row>
        <row r="4">
          <cell r="K4">
            <v>1</v>
          </cell>
          <cell r="L4">
            <v>2.2606449048541758E-2</v>
          </cell>
          <cell r="M4">
            <v>3.7591264881931201E-2</v>
          </cell>
          <cell r="N4">
            <v>8.158936074735855E-3</v>
          </cell>
          <cell r="O4">
            <v>1.5397775876817793E-2</v>
          </cell>
          <cell r="P4">
            <v>3.5968347853888576E-2</v>
          </cell>
          <cell r="Q4">
            <v>2.3885350318471337E-3</v>
          </cell>
          <cell r="R4">
            <v>0</v>
          </cell>
          <cell r="S4">
            <v>0</v>
          </cell>
        </row>
        <row r="5">
          <cell r="K5">
            <v>2</v>
          </cell>
          <cell r="L5">
            <v>3.6344214239578676E-2</v>
          </cell>
          <cell r="M5">
            <v>4.7194632638295077E-2</v>
          </cell>
          <cell r="N5">
            <v>1.1463305185003875E-2</v>
          </cell>
          <cell r="O5">
            <v>1.6253207869974338E-2</v>
          </cell>
          <cell r="P5">
            <v>4.8437375109903286E-2</v>
          </cell>
          <cell r="Q5">
            <v>6.369426751592357E-3</v>
          </cell>
          <cell r="R5">
            <v>0</v>
          </cell>
          <cell r="S5">
            <v>0</v>
          </cell>
        </row>
        <row r="6">
          <cell r="K6">
            <v>3</v>
          </cell>
          <cell r="L6">
            <v>4.8169126049585134E-2</v>
          </cell>
          <cell r="M6">
            <v>5.429849371834506E-2</v>
          </cell>
          <cell r="N6">
            <v>1.4767674295271897E-2</v>
          </cell>
          <cell r="O6">
            <v>1.6253207869974338E-2</v>
          </cell>
          <cell r="P6">
            <v>5.922787946606986E-2</v>
          </cell>
          <cell r="Q6">
            <v>1.0350318471337579E-2</v>
          </cell>
          <cell r="R6">
            <v>0</v>
          </cell>
          <cell r="S6">
            <v>0</v>
          </cell>
        </row>
        <row r="7">
          <cell r="K7">
            <v>4</v>
          </cell>
          <cell r="L7">
            <v>6.0391513886818703E-2</v>
          </cell>
          <cell r="M7">
            <v>5.9659277774123526E-2</v>
          </cell>
          <cell r="N7">
            <v>1.8479990209276709E-2</v>
          </cell>
          <cell r="O7">
            <v>1.7108639863130881E-2</v>
          </cell>
          <cell r="P7">
            <v>7.4974022859883305E-2</v>
          </cell>
          <cell r="Q7">
            <v>1.3535031847133758E-2</v>
          </cell>
          <cell r="R7">
            <v>7.468259895444362E-4</v>
          </cell>
          <cell r="S7">
            <v>0</v>
          </cell>
        </row>
        <row r="8">
          <cell r="K8">
            <v>5</v>
          </cell>
          <cell r="L8">
            <v>7.2564217220648874E-2</v>
          </cell>
          <cell r="M8">
            <v>6.4921397092679078E-2</v>
          </cell>
          <cell r="N8">
            <v>2.4028066740097092E-2</v>
          </cell>
          <cell r="O8">
            <v>1.7108639863130881E-2</v>
          </cell>
          <cell r="P8">
            <v>9.2958196786827596E-2</v>
          </cell>
          <cell r="Q8">
            <v>1.6719745222929936E-2</v>
          </cell>
          <cell r="R8">
            <v>1.4936519790888724E-3</v>
          </cell>
          <cell r="S8">
            <v>0</v>
          </cell>
        </row>
        <row r="9">
          <cell r="K9">
            <v>6</v>
          </cell>
          <cell r="L9">
            <v>8.9630844139712826E-2</v>
          </cell>
          <cell r="M9">
            <v>7.3176346773663095E-2</v>
          </cell>
          <cell r="N9">
            <v>3.1411903887733038E-2</v>
          </cell>
          <cell r="O9">
            <v>1.8819503849443968E-2</v>
          </cell>
          <cell r="P9">
            <v>0.11214131564223484</v>
          </cell>
          <cell r="Q9">
            <v>2.4681528662420384E-2</v>
          </cell>
          <cell r="R9">
            <v>1.4936519790888724E-3</v>
          </cell>
          <cell r="S9">
            <v>0</v>
          </cell>
        </row>
        <row r="10">
          <cell r="K10">
            <v>7</v>
          </cell>
          <cell r="L10">
            <v>0.10721915834451234</v>
          </cell>
          <cell r="M10">
            <v>8.169440242057488E-2</v>
          </cell>
          <cell r="N10">
            <v>4.3976665442826253E-2</v>
          </cell>
          <cell r="O10">
            <v>1.8819503849443968E-2</v>
          </cell>
          <cell r="P10">
            <v>0.13683958116857164</v>
          </cell>
          <cell r="Q10">
            <v>3.2643312101910828E-2</v>
          </cell>
          <cell r="R10">
            <v>1.4936519790888724E-3</v>
          </cell>
          <cell r="S10">
            <v>0</v>
          </cell>
        </row>
        <row r="11">
          <cell r="K11">
            <v>8</v>
          </cell>
          <cell r="L11">
            <v>0.12314304168529835</v>
          </cell>
          <cell r="M11">
            <v>8.9423140169703347E-2</v>
          </cell>
          <cell r="N11">
            <v>5.5195202545588053E-2</v>
          </cell>
          <cell r="O11">
            <v>1.8819503849443968E-2</v>
          </cell>
          <cell r="P11">
            <v>0.16377587722803932</v>
          </cell>
          <cell r="Q11">
            <v>3.7420382165605094E-2</v>
          </cell>
          <cell r="R11">
            <v>1.4936519790888724E-3</v>
          </cell>
          <cell r="S11">
            <v>0.14285714285714285</v>
          </cell>
        </row>
        <row r="12">
          <cell r="K12">
            <v>9</v>
          </cell>
          <cell r="L12">
            <v>0.13871913350226064</v>
          </cell>
          <cell r="M12">
            <v>9.6428336512530424E-2</v>
          </cell>
          <cell r="N12">
            <v>6.6944070493207691E-2</v>
          </cell>
          <cell r="O12">
            <v>1.8819503849443968E-2</v>
          </cell>
          <cell r="P12">
            <v>0.19079210294940452</v>
          </cell>
          <cell r="Q12">
            <v>3.9012738853503183E-2</v>
          </cell>
          <cell r="R12">
            <v>1.4936519790888724E-3</v>
          </cell>
          <cell r="S12">
            <v>0.14285714285714285</v>
          </cell>
        </row>
        <row r="13">
          <cell r="K13">
            <v>10</v>
          </cell>
          <cell r="L13">
            <v>0.15516470412878222</v>
          </cell>
          <cell r="M13">
            <v>0.10399263303295402</v>
          </cell>
          <cell r="N13">
            <v>8.0855056500632322E-2</v>
          </cell>
          <cell r="O13">
            <v>1.9674935842600515E-2</v>
          </cell>
          <cell r="P13">
            <v>0.22028614818959316</v>
          </cell>
          <cell r="Q13">
            <v>4.2197452229299361E-2</v>
          </cell>
          <cell r="R13">
            <v>1.4936519790888724E-3</v>
          </cell>
          <cell r="S13">
            <v>0.14285714285714285</v>
          </cell>
        </row>
        <row r="14">
          <cell r="K14">
            <v>11</v>
          </cell>
          <cell r="L14">
            <v>0.17590798429969692</v>
          </cell>
          <cell r="M14">
            <v>0.11034006446096165</v>
          </cell>
          <cell r="N14">
            <v>9.3297434014604497E-2</v>
          </cell>
          <cell r="O14">
            <v>1.9674935842600515E-2</v>
          </cell>
          <cell r="P14">
            <v>0.25081927903444967</v>
          </cell>
          <cell r="Q14">
            <v>4.5382165605095538E-2</v>
          </cell>
          <cell r="R14">
            <v>1.4936519790888724E-3</v>
          </cell>
          <cell r="S14">
            <v>0.14285714285714285</v>
          </cell>
        </row>
        <row r="15">
          <cell r="K15">
            <v>12</v>
          </cell>
          <cell r="L15">
            <v>0.1932478759874795</v>
          </cell>
          <cell r="M15">
            <v>0.1167861606261922</v>
          </cell>
          <cell r="N15">
            <v>0.105699016848203</v>
          </cell>
          <cell r="O15">
            <v>2.0530367835757058E-2</v>
          </cell>
          <cell r="P15">
            <v>0.27663655982735191</v>
          </cell>
          <cell r="Q15">
            <v>4.7770700636942678E-2</v>
          </cell>
          <cell r="R15">
            <v>2.2404779686333084E-3</v>
          </cell>
          <cell r="S15">
            <v>0.14285714285714285</v>
          </cell>
        </row>
        <row r="16">
          <cell r="K16">
            <v>13</v>
          </cell>
          <cell r="L16">
            <v>0.21128335072290952</v>
          </cell>
          <cell r="M16">
            <v>0.1225744918766033</v>
          </cell>
          <cell r="N16">
            <v>0.12197609431730103</v>
          </cell>
          <cell r="O16">
            <v>2.0530367835757058E-2</v>
          </cell>
          <cell r="P16">
            <v>0.30261369994404924</v>
          </cell>
          <cell r="Q16">
            <v>4.8566878980891723E-2</v>
          </cell>
          <cell r="R16">
            <v>2.2404779686333084E-3</v>
          </cell>
          <cell r="S16">
            <v>0.14285714285714285</v>
          </cell>
        </row>
        <row r="17">
          <cell r="K17">
            <v>14</v>
          </cell>
          <cell r="L17">
            <v>0.23401401102995975</v>
          </cell>
          <cell r="M17">
            <v>0.12629086364533315</v>
          </cell>
          <cell r="N17">
            <v>0.14045608452657773</v>
          </cell>
          <cell r="O17">
            <v>2.0530367835757058E-2</v>
          </cell>
          <cell r="P17">
            <v>0.32731196547038605</v>
          </cell>
          <cell r="Q17">
            <v>5.0955414012738856E-2</v>
          </cell>
          <cell r="R17">
            <v>2.9873039581777448E-3</v>
          </cell>
          <cell r="S17">
            <v>0.14285714285714285</v>
          </cell>
        </row>
        <row r="18">
          <cell r="K18">
            <v>15</v>
          </cell>
          <cell r="L18">
            <v>0.2548815024593829</v>
          </cell>
          <cell r="M18">
            <v>0.12938235874498455</v>
          </cell>
          <cell r="N18">
            <v>0.16089421939379106</v>
          </cell>
          <cell r="O18">
            <v>2.0530367835757058E-2</v>
          </cell>
          <cell r="P18">
            <v>0.34785388857805133</v>
          </cell>
          <cell r="Q18">
            <v>5.2547770700636945E-2</v>
          </cell>
          <cell r="R18">
            <v>3.7341299477221808E-3</v>
          </cell>
          <cell r="S18">
            <v>0.14285714285714285</v>
          </cell>
        </row>
        <row r="19">
          <cell r="K19">
            <v>16</v>
          </cell>
          <cell r="L19">
            <v>0.27465593481393152</v>
          </cell>
          <cell r="M19">
            <v>0.13283562454778663</v>
          </cell>
          <cell r="N19">
            <v>0.1871659935544405</v>
          </cell>
          <cell r="O19">
            <v>2.0530367835757058E-2</v>
          </cell>
          <cell r="P19">
            <v>0.36399968028135243</v>
          </cell>
          <cell r="Q19">
            <v>5.2547770700636945E-2</v>
          </cell>
          <cell r="R19">
            <v>4.4809559372666168E-3</v>
          </cell>
          <cell r="S19">
            <v>0.14285714285714285</v>
          </cell>
        </row>
        <row r="20">
          <cell r="K20">
            <v>17</v>
          </cell>
          <cell r="L20">
            <v>0.29336215034530727</v>
          </cell>
          <cell r="M20">
            <v>0.13635466684207065</v>
          </cell>
          <cell r="N20">
            <v>0.21539591237302655</v>
          </cell>
          <cell r="O20">
            <v>2.0530367835757058E-2</v>
          </cell>
          <cell r="P20">
            <v>0.38190392454639915</v>
          </cell>
          <cell r="Q20">
            <v>5.2547770700636945E-2</v>
          </cell>
          <cell r="R20">
            <v>5.9746079163554896E-3</v>
          </cell>
          <cell r="S20">
            <v>0.14285714285714285</v>
          </cell>
        </row>
        <row r="21">
          <cell r="K21">
            <v>18</v>
          </cell>
          <cell r="L21">
            <v>0.31109951806031699</v>
          </cell>
          <cell r="M21">
            <v>0.13954482667894494</v>
          </cell>
          <cell r="N21">
            <v>0.24297311630563376</v>
          </cell>
          <cell r="O21">
            <v>2.0530367835757058E-2</v>
          </cell>
          <cell r="P21">
            <v>0.39525217808328672</v>
          </cell>
          <cell r="Q21">
            <v>5.4140127388535034E-2</v>
          </cell>
          <cell r="R21">
            <v>6.7214339058999251E-3</v>
          </cell>
          <cell r="S21">
            <v>0.14285714285714285</v>
          </cell>
        </row>
        <row r="22">
          <cell r="K22">
            <v>19</v>
          </cell>
          <cell r="L22">
            <v>0.32262632284990311</v>
          </cell>
          <cell r="M22">
            <v>0.1426692100243373</v>
          </cell>
          <cell r="N22">
            <v>0.26439032350181535</v>
          </cell>
          <cell r="O22">
            <v>2.0530367835757058E-2</v>
          </cell>
          <cell r="P22">
            <v>0.40452401886340023</v>
          </cell>
          <cell r="Q22">
            <v>5.4936305732484078E-2</v>
          </cell>
          <cell r="R22">
            <v>8.9619118745332335E-3</v>
          </cell>
          <cell r="S22">
            <v>0.14285714285714285</v>
          </cell>
        </row>
        <row r="23">
          <cell r="K23">
            <v>20</v>
          </cell>
          <cell r="L23">
            <v>0.33151984895910963</v>
          </cell>
          <cell r="M23">
            <v>0.14602381108991647</v>
          </cell>
          <cell r="N23">
            <v>0.28209521478399219</v>
          </cell>
          <cell r="O23">
            <v>2.0530367835757058E-2</v>
          </cell>
          <cell r="P23">
            <v>0.41651346814802975</v>
          </cell>
          <cell r="Q23">
            <v>5.4936305732484078E-2</v>
          </cell>
          <cell r="R23">
            <v>1.2696041822255415E-2</v>
          </cell>
          <cell r="S23">
            <v>0.2857142857142857</v>
          </cell>
        </row>
        <row r="24">
          <cell r="K24">
            <v>21</v>
          </cell>
          <cell r="L24">
            <v>0.34053758632682468</v>
          </cell>
          <cell r="M24">
            <v>0.14904952969808591</v>
          </cell>
          <cell r="N24">
            <v>0.29824990821196917</v>
          </cell>
          <cell r="O24">
            <v>2.0530367835757058E-2</v>
          </cell>
          <cell r="P24">
            <v>0.42890256574214691</v>
          </cell>
          <cell r="Q24">
            <v>5.4936305732484078E-2</v>
          </cell>
          <cell r="R24">
            <v>1.4936519790888723E-2</v>
          </cell>
          <cell r="S24">
            <v>0.2857142857142857</v>
          </cell>
        </row>
        <row r="25">
          <cell r="K25">
            <v>22</v>
          </cell>
          <cell r="L25">
            <v>0.35042480250409896</v>
          </cell>
          <cell r="M25">
            <v>0.152469907255147</v>
          </cell>
          <cell r="N25">
            <v>0.31367029739321994</v>
          </cell>
          <cell r="O25">
            <v>2.0530367835757058E-2</v>
          </cell>
          <cell r="P25">
            <v>0.44153145232195667</v>
          </cell>
          <cell r="Q25">
            <v>5.5732484076433123E-2</v>
          </cell>
          <cell r="R25">
            <v>1.4936519790888723E-2</v>
          </cell>
          <cell r="S25">
            <v>0.2857142857142857</v>
          </cell>
        </row>
        <row r="26">
          <cell r="K26">
            <v>23</v>
          </cell>
          <cell r="L26">
            <v>0.35889601033437668</v>
          </cell>
          <cell r="M26">
            <v>0.15549562586331644</v>
          </cell>
          <cell r="N26">
            <v>0.32929465997633911</v>
          </cell>
          <cell r="O26">
            <v>2.2241231822070145E-2</v>
          </cell>
          <cell r="P26">
            <v>0.45144273039725041</v>
          </cell>
          <cell r="Q26">
            <v>5.8121019108280256E-2</v>
          </cell>
          <cell r="R26">
            <v>1.7923823749066467E-2</v>
          </cell>
          <cell r="S26">
            <v>0.2857142857142857</v>
          </cell>
        </row>
        <row r="27">
          <cell r="K27">
            <v>24</v>
          </cell>
          <cell r="L27">
            <v>0.3670194266408307</v>
          </cell>
          <cell r="M27">
            <v>0.15858712096296784</v>
          </cell>
          <cell r="N27">
            <v>0.34512299596132662</v>
          </cell>
          <cell r="O27">
            <v>2.2241231822070145E-2</v>
          </cell>
          <cell r="P27">
            <v>0.4601550635440812</v>
          </cell>
          <cell r="Q27">
            <v>6.1305732484076433E-2</v>
          </cell>
          <cell r="R27">
            <v>2.2404779686333084E-2</v>
          </cell>
          <cell r="S27">
            <v>0.2857142857142857</v>
          </cell>
        </row>
        <row r="28">
          <cell r="K28">
            <v>25</v>
          </cell>
          <cell r="L28">
            <v>0.37414915287921696</v>
          </cell>
          <cell r="M28">
            <v>0.16217193974873381</v>
          </cell>
          <cell r="N28">
            <v>0.36535715742667157</v>
          </cell>
          <cell r="O28">
            <v>2.3952095808383235E-2</v>
          </cell>
          <cell r="P28">
            <v>0.46862760770521938</v>
          </cell>
          <cell r="Q28">
            <v>6.60828025477707E-2</v>
          </cell>
          <cell r="R28">
            <v>2.7632561613144136E-2</v>
          </cell>
          <cell r="S28">
            <v>0.2857142857142857</v>
          </cell>
        </row>
        <row r="29">
          <cell r="K29">
            <v>26</v>
          </cell>
          <cell r="L29">
            <v>0.38035971580464051</v>
          </cell>
          <cell r="M29">
            <v>0.16648029994080116</v>
          </cell>
          <cell r="N29">
            <v>0.38759025823032678</v>
          </cell>
          <cell r="O29">
            <v>2.4807527801539778E-2</v>
          </cell>
          <cell r="P29">
            <v>0.47781951882343537</v>
          </cell>
          <cell r="Q29">
            <v>6.7675159235668789E-2</v>
          </cell>
          <cell r="R29">
            <v>2.9126213592233011E-2</v>
          </cell>
          <cell r="S29">
            <v>0.2857142857142857</v>
          </cell>
        </row>
        <row r="30">
          <cell r="K30">
            <v>27</v>
          </cell>
          <cell r="L30">
            <v>0.38652059422666069</v>
          </cell>
          <cell r="M30">
            <v>0.16848648293100046</v>
          </cell>
          <cell r="N30">
            <v>0.40917064414800308</v>
          </cell>
          <cell r="O30">
            <v>2.4807527801539778E-2</v>
          </cell>
          <cell r="P30">
            <v>0.48701142994165136</v>
          </cell>
          <cell r="Q30">
            <v>6.8471337579617833E-2</v>
          </cell>
          <cell r="R30">
            <v>3.2113517550410753E-2</v>
          </cell>
          <cell r="S30">
            <v>0.2857142857142857</v>
          </cell>
        </row>
        <row r="31">
          <cell r="K31">
            <v>28</v>
          </cell>
          <cell r="L31">
            <v>0.39094251502956229</v>
          </cell>
          <cell r="M31">
            <v>0.17098598960731434</v>
          </cell>
          <cell r="N31">
            <v>0.42867050136662177</v>
          </cell>
          <cell r="O31">
            <v>2.4807527801539778E-2</v>
          </cell>
          <cell r="P31">
            <v>0.49420509951242908</v>
          </cell>
          <cell r="Q31">
            <v>6.9267515923566877E-2</v>
          </cell>
          <cell r="R31">
            <v>3.8088125466766244E-2</v>
          </cell>
          <cell r="S31">
            <v>0.2857142857142857</v>
          </cell>
        </row>
        <row r="32">
          <cell r="K32">
            <v>29</v>
          </cell>
          <cell r="L32">
            <v>0.39459432602971134</v>
          </cell>
          <cell r="M32">
            <v>0.17305794908899561</v>
          </cell>
          <cell r="N32">
            <v>0.4461306245665565</v>
          </cell>
          <cell r="O32">
            <v>2.4807527801539778E-2</v>
          </cell>
          <cell r="P32">
            <v>0.50155862840700183</v>
          </cell>
          <cell r="Q32">
            <v>7.2452229299363055E-2</v>
          </cell>
          <cell r="R32">
            <v>4.0328603435399554E-2</v>
          </cell>
          <cell r="S32">
            <v>0.2857142857142857</v>
          </cell>
        </row>
        <row r="33">
          <cell r="K33">
            <v>30</v>
          </cell>
          <cell r="L33">
            <v>0.39807224126794855</v>
          </cell>
          <cell r="M33">
            <v>0.17539301453660461</v>
          </cell>
          <cell r="N33">
            <v>0.46093909354220208</v>
          </cell>
          <cell r="O33">
            <v>2.4807527801539778E-2</v>
          </cell>
          <cell r="P33">
            <v>0.50907201662536972</v>
          </cell>
          <cell r="Q33">
            <v>7.5636942675159233E-2</v>
          </cell>
          <cell r="R33">
            <v>4.4809559372666168E-2</v>
          </cell>
          <cell r="S33">
            <v>0.2857142857142857</v>
          </cell>
        </row>
        <row r="34">
          <cell r="K34">
            <v>31</v>
          </cell>
          <cell r="L34">
            <v>0.4021463705470264</v>
          </cell>
          <cell r="M34">
            <v>0.17736630928106295</v>
          </cell>
          <cell r="N34">
            <v>0.47635948272345285</v>
          </cell>
          <cell r="O34">
            <v>2.4807527801539778E-2</v>
          </cell>
          <cell r="P34">
            <v>0.51770442011030293</v>
          </cell>
          <cell r="Q34">
            <v>7.882165605095541E-2</v>
          </cell>
          <cell r="R34">
            <v>4.6303211351755039E-2</v>
          </cell>
          <cell r="S34">
            <v>0.2857142857142857</v>
          </cell>
        </row>
        <row r="35">
          <cell r="K35">
            <v>32</v>
          </cell>
          <cell r="L35">
            <v>0.40674218711183979</v>
          </cell>
          <cell r="M35">
            <v>0.17966848648293099</v>
          </cell>
          <cell r="N35">
            <v>0.49308530167666137</v>
          </cell>
          <cell r="O35">
            <v>2.4807527801539778E-2</v>
          </cell>
          <cell r="P35">
            <v>0.52689633122851887</v>
          </cell>
          <cell r="Q35">
            <v>8.0414012738853499E-2</v>
          </cell>
          <cell r="R35">
            <v>5.003734129947722E-2</v>
          </cell>
          <cell r="S35">
            <v>0.42857142857142855</v>
          </cell>
        </row>
        <row r="36">
          <cell r="K36">
            <v>33</v>
          </cell>
          <cell r="L36">
            <v>0.4115864261936702</v>
          </cell>
          <cell r="M36">
            <v>0.18154311649016641</v>
          </cell>
          <cell r="N36">
            <v>0.51193244400930116</v>
          </cell>
          <cell r="O36">
            <v>2.4807527801539778E-2</v>
          </cell>
          <cell r="P36">
            <v>0.53680760930381266</v>
          </cell>
          <cell r="Q36">
            <v>8.2006369426751588E-2</v>
          </cell>
          <cell r="R36">
            <v>5.675877520537715E-2</v>
          </cell>
          <cell r="S36">
            <v>0.42857142857142855</v>
          </cell>
        </row>
        <row r="37">
          <cell r="K37">
            <v>34</v>
          </cell>
          <cell r="L37">
            <v>0.41672877229592092</v>
          </cell>
          <cell r="M37">
            <v>0.18384529369203448</v>
          </cell>
          <cell r="N37">
            <v>0.53253375759800925</v>
          </cell>
          <cell r="O37">
            <v>2.4807527801539778E-2</v>
          </cell>
          <cell r="P37">
            <v>0.5474382543361842</v>
          </cell>
          <cell r="Q37">
            <v>8.5191082802547766E-2</v>
          </cell>
          <cell r="R37">
            <v>5.8252427184466021E-2</v>
          </cell>
          <cell r="S37">
            <v>0.42857142857142855</v>
          </cell>
        </row>
        <row r="38">
          <cell r="K38">
            <v>35</v>
          </cell>
          <cell r="L38">
            <v>0.42192080290157502</v>
          </cell>
          <cell r="M38">
            <v>0.18601591791093863</v>
          </cell>
          <cell r="N38">
            <v>0.55758169134744828</v>
          </cell>
          <cell r="O38">
            <v>2.4807527801539778E-2</v>
          </cell>
          <cell r="P38">
            <v>0.56382383502517786</v>
          </cell>
          <cell r="Q38">
            <v>8.8375796178343943E-2</v>
          </cell>
          <cell r="R38">
            <v>6.3480209111277067E-2</v>
          </cell>
          <cell r="S38">
            <v>0.42857142857142855</v>
          </cell>
        </row>
        <row r="39">
          <cell r="K39">
            <v>36</v>
          </cell>
          <cell r="L39">
            <v>0.42865305311273416</v>
          </cell>
          <cell r="M39">
            <v>0.18943629546799973</v>
          </cell>
          <cell r="N39">
            <v>0.59209399094358095</v>
          </cell>
          <cell r="O39">
            <v>2.5662959794696322E-2</v>
          </cell>
          <cell r="P39">
            <v>0.58196786827591718</v>
          </cell>
          <cell r="Q39">
            <v>9.2356687898089165E-2</v>
          </cell>
          <cell r="R39">
            <v>6.9454817027632565E-2</v>
          </cell>
          <cell r="S39">
            <v>0.5714285714285714</v>
          </cell>
        </row>
        <row r="40">
          <cell r="K40">
            <v>37</v>
          </cell>
          <cell r="L40">
            <v>0.44204302677994733</v>
          </cell>
          <cell r="M40">
            <v>0.19338288495691638</v>
          </cell>
          <cell r="N40">
            <v>0.6507159466405581</v>
          </cell>
          <cell r="O40">
            <v>2.6518391787852865E-2</v>
          </cell>
          <cell r="P40">
            <v>0.60738550075933184</v>
          </cell>
          <cell r="Q40">
            <v>9.5541401273885357E-2</v>
          </cell>
          <cell r="R40">
            <v>7.7669902912621352E-2</v>
          </cell>
          <cell r="S40">
            <v>0.5714285714285714</v>
          </cell>
        </row>
        <row r="41">
          <cell r="K41">
            <v>38</v>
          </cell>
          <cell r="L41">
            <v>0.45401699210016394</v>
          </cell>
          <cell r="M41">
            <v>0.19802012760639348</v>
          </cell>
          <cell r="N41">
            <v>0.71435564802349771</v>
          </cell>
          <cell r="O41">
            <v>2.7373823781009408E-2</v>
          </cell>
          <cell r="P41">
            <v>0.63775877228039324</v>
          </cell>
          <cell r="Q41">
            <v>0.10111464968152867</v>
          </cell>
          <cell r="R41">
            <v>8.8872292755787896E-2</v>
          </cell>
          <cell r="S41">
            <v>0.5714285714285714</v>
          </cell>
        </row>
        <row r="42">
          <cell r="K42">
            <v>39</v>
          </cell>
          <cell r="L42">
            <v>0.46365578576042132</v>
          </cell>
          <cell r="M42">
            <v>0.20246004078142471</v>
          </cell>
          <cell r="N42">
            <v>0.76257496022518667</v>
          </cell>
          <cell r="O42">
            <v>2.7373823781009408E-2</v>
          </cell>
          <cell r="P42">
            <v>0.66197745983534495</v>
          </cell>
          <cell r="Q42">
            <v>0.10748407643312102</v>
          </cell>
          <cell r="R42">
            <v>0.10082150858849888</v>
          </cell>
          <cell r="S42">
            <v>0.5714285714285714</v>
          </cell>
        </row>
        <row r="43">
          <cell r="K43">
            <v>40</v>
          </cell>
          <cell r="L43">
            <v>0.47217667809410246</v>
          </cell>
          <cell r="M43">
            <v>0.20634085377885944</v>
          </cell>
          <cell r="N43">
            <v>0.80014686084934528</v>
          </cell>
          <cell r="O43">
            <v>2.7373823781009408E-2</v>
          </cell>
          <cell r="P43">
            <v>0.68259931260490769</v>
          </cell>
          <cell r="Q43">
            <v>0.11544585987261147</v>
          </cell>
          <cell r="R43">
            <v>0.10903659447348768</v>
          </cell>
          <cell r="S43">
            <v>0.5714285714285714</v>
          </cell>
        </row>
        <row r="44">
          <cell r="K44">
            <v>41</v>
          </cell>
          <cell r="L44">
            <v>0.4796790381080141</v>
          </cell>
          <cell r="M44">
            <v>0.20962967835295665</v>
          </cell>
          <cell r="N44">
            <v>0.82951903071839428</v>
          </cell>
          <cell r="O44">
            <v>2.8229255774165955E-2</v>
          </cell>
          <cell r="P44">
            <v>0.70250179841739269</v>
          </cell>
          <cell r="Q44">
            <v>0.12101910828025478</v>
          </cell>
          <cell r="R44">
            <v>0.11799850634802091</v>
          </cell>
          <cell r="S44">
            <v>0.5714285714285714</v>
          </cell>
        </row>
        <row r="45">
          <cell r="K45">
            <v>42</v>
          </cell>
          <cell r="L45">
            <v>0.48651065732598003</v>
          </cell>
          <cell r="M45">
            <v>0.2138393738078011</v>
          </cell>
          <cell r="N45">
            <v>0.85277199853139152</v>
          </cell>
          <cell r="O45">
            <v>2.9084687767322499E-2</v>
          </cell>
          <cell r="P45">
            <v>0.71976660538725923</v>
          </cell>
          <cell r="Q45">
            <v>0.12261146496815287</v>
          </cell>
          <cell r="R45">
            <v>0.12770724421209859</v>
          </cell>
          <cell r="S45">
            <v>0.5714285714285714</v>
          </cell>
        </row>
        <row r="46">
          <cell r="K46">
            <v>43</v>
          </cell>
          <cell r="L46">
            <v>0.49118100064589854</v>
          </cell>
          <cell r="M46">
            <v>0.21778596329671776</v>
          </cell>
          <cell r="N46">
            <v>0.87288377595561539</v>
          </cell>
          <cell r="O46">
            <v>2.9084687767322499E-2</v>
          </cell>
          <cell r="P46">
            <v>0.73703141235712577</v>
          </cell>
          <cell r="Q46">
            <v>0.12659235668789809</v>
          </cell>
          <cell r="R46">
            <v>0.13144137415982077</v>
          </cell>
          <cell r="S46">
            <v>0.5714285714285714</v>
          </cell>
        </row>
        <row r="47">
          <cell r="K47">
            <v>44</v>
          </cell>
          <cell r="L47">
            <v>0.49592587072092215</v>
          </cell>
          <cell r="M47">
            <v>0.22137078208248373</v>
          </cell>
          <cell r="N47">
            <v>0.8886713172602293</v>
          </cell>
          <cell r="O47">
            <v>2.9940119760479042E-2</v>
          </cell>
          <cell r="P47">
            <v>0.75501558628407006</v>
          </cell>
          <cell r="Q47">
            <v>0.12977707006369427</v>
          </cell>
          <cell r="R47">
            <v>0.13517550410754295</v>
          </cell>
          <cell r="S47">
            <v>0.5714285714285714</v>
          </cell>
        </row>
        <row r="48">
          <cell r="K48">
            <v>45</v>
          </cell>
          <cell r="L48">
            <v>0.50002484225170174</v>
          </cell>
          <cell r="M48">
            <v>0.22541603630862331</v>
          </cell>
          <cell r="N48">
            <v>0.90184799902092772</v>
          </cell>
          <cell r="O48">
            <v>2.9940119760479042E-2</v>
          </cell>
          <cell r="P48">
            <v>0.77028215170649827</v>
          </cell>
          <cell r="Q48">
            <v>0.13136942675159236</v>
          </cell>
          <cell r="R48">
            <v>0.14040328603435401</v>
          </cell>
          <cell r="S48">
            <v>0.5714285714285714</v>
          </cell>
        </row>
        <row r="49">
          <cell r="K49">
            <v>46</v>
          </cell>
          <cell r="L49">
            <v>0.50511750385054899</v>
          </cell>
          <cell r="M49">
            <v>0.22903374334013024</v>
          </cell>
          <cell r="N49">
            <v>0.9126585893199527</v>
          </cell>
          <cell r="O49">
            <v>2.9940119760479042E-2</v>
          </cell>
          <cell r="P49">
            <v>0.78570857645272163</v>
          </cell>
          <cell r="Q49">
            <v>0.1321656050955414</v>
          </cell>
          <cell r="R49">
            <v>0.14264376400298731</v>
          </cell>
          <cell r="S49">
            <v>0.5714285714285714</v>
          </cell>
        </row>
        <row r="50">
          <cell r="K50">
            <v>47</v>
          </cell>
          <cell r="L50">
            <v>0.50886868385750483</v>
          </cell>
          <cell r="M50">
            <v>0.23386831546405315</v>
          </cell>
          <cell r="N50">
            <v>0.92110308815730424</v>
          </cell>
          <cell r="O50">
            <v>2.9940119760479042E-2</v>
          </cell>
          <cell r="P50">
            <v>0.80137479018463753</v>
          </cell>
          <cell r="Q50">
            <v>0.13296178343949044</v>
          </cell>
          <cell r="R50">
            <v>0.14637789395070949</v>
          </cell>
          <cell r="S50">
            <v>0.5714285714285714</v>
          </cell>
        </row>
        <row r="51">
          <cell r="K51">
            <v>48</v>
          </cell>
          <cell r="L51">
            <v>0.51252049485765394</v>
          </cell>
          <cell r="M51">
            <v>0.23771624021574689</v>
          </cell>
          <cell r="N51">
            <v>0.92946599763390858</v>
          </cell>
          <cell r="O51">
            <v>2.9940119760479042E-2</v>
          </cell>
          <cell r="P51">
            <v>0.81919910478778679</v>
          </cell>
          <cell r="Q51">
            <v>0.13296178343949044</v>
          </cell>
          <cell r="R51">
            <v>0.15011202389843167</v>
          </cell>
          <cell r="S51">
            <v>0.5714285714285714</v>
          </cell>
        </row>
        <row r="52">
          <cell r="K52">
            <v>49</v>
          </cell>
          <cell r="L52">
            <v>0.51644557062652163</v>
          </cell>
          <cell r="M52">
            <v>0.24228770637374203</v>
          </cell>
          <cell r="N52">
            <v>0.93897115816097576</v>
          </cell>
          <cell r="O52">
            <v>3.0795551753635585E-2</v>
          </cell>
          <cell r="P52">
            <v>0.83526496682919027</v>
          </cell>
          <cell r="Q52">
            <v>0.13455414012738853</v>
          </cell>
          <cell r="R52">
            <v>0.15758028379387604</v>
          </cell>
          <cell r="S52">
            <v>0.5714285714285714</v>
          </cell>
        </row>
        <row r="53">
          <cell r="K53">
            <v>50</v>
          </cell>
          <cell r="L53">
            <v>0.52069359566751128</v>
          </cell>
          <cell r="M53">
            <v>0.24695783726896006</v>
          </cell>
          <cell r="N53">
            <v>0.94708929955533794</v>
          </cell>
          <cell r="O53">
            <v>3.2506415739948676E-2</v>
          </cell>
          <cell r="P53">
            <v>0.85228998481336427</v>
          </cell>
          <cell r="Q53">
            <v>0.13455414012738853</v>
          </cell>
          <cell r="R53">
            <v>0.16131441374159822</v>
          </cell>
          <cell r="S53">
            <v>0.5714285714285714</v>
          </cell>
        </row>
        <row r="54">
          <cell r="K54">
            <v>51</v>
          </cell>
          <cell r="L54">
            <v>0.52496646296020266</v>
          </cell>
          <cell r="M54">
            <v>0.25169374465566008</v>
          </cell>
          <cell r="N54">
            <v>0.95316770693101616</v>
          </cell>
          <cell r="O54">
            <v>3.2506415739948676E-2</v>
          </cell>
          <cell r="P54">
            <v>0.8685956358404604</v>
          </cell>
          <cell r="Q54">
            <v>0.13455414012738853</v>
          </cell>
          <cell r="R54">
            <v>0.16878267363704258</v>
          </cell>
          <cell r="S54">
            <v>0.5714285714285714</v>
          </cell>
        </row>
        <row r="55">
          <cell r="K55">
            <v>52</v>
          </cell>
          <cell r="L55">
            <v>0.52861827396035177</v>
          </cell>
          <cell r="M55">
            <v>0.25580477537328161</v>
          </cell>
          <cell r="N55">
            <v>0.95875657814221027</v>
          </cell>
          <cell r="O55">
            <v>3.2506415739948676E-2</v>
          </cell>
          <cell r="P55">
            <v>0.88466149788186399</v>
          </cell>
          <cell r="Q55">
            <v>0.13535031847133758</v>
          </cell>
          <cell r="R55">
            <v>0.17625093353248694</v>
          </cell>
          <cell r="S55">
            <v>0.5714285714285714</v>
          </cell>
        </row>
        <row r="56">
          <cell r="K56">
            <v>53</v>
          </cell>
          <cell r="L56">
            <v>0.53207134694688729</v>
          </cell>
          <cell r="M56">
            <v>0.25965270012497532</v>
          </cell>
          <cell r="N56">
            <v>0.96255048341696248</v>
          </cell>
          <cell r="O56">
            <v>3.2506415739948676E-2</v>
          </cell>
          <cell r="P56">
            <v>0.89625129885700583</v>
          </cell>
          <cell r="Q56">
            <v>0.13614649681528662</v>
          </cell>
          <cell r="R56">
            <v>0.18894697535474234</v>
          </cell>
          <cell r="S56">
            <v>0.5714285714285714</v>
          </cell>
        </row>
        <row r="57">
          <cell r="K57">
            <v>54</v>
          </cell>
          <cell r="L57">
            <v>0.53530083966810749</v>
          </cell>
          <cell r="M57">
            <v>0.26379661908833785</v>
          </cell>
          <cell r="N57">
            <v>0.96540611104312002</v>
          </cell>
          <cell r="O57">
            <v>3.3361847733105215E-2</v>
          </cell>
          <cell r="P57">
            <v>0.90712173287506992</v>
          </cell>
          <cell r="Q57">
            <v>0.13614649681528662</v>
          </cell>
          <cell r="R57">
            <v>0.19865571321882</v>
          </cell>
          <cell r="S57">
            <v>0.5714285714285714</v>
          </cell>
        </row>
        <row r="58">
          <cell r="K58">
            <v>55</v>
          </cell>
          <cell r="L58">
            <v>0.53848064788592442</v>
          </cell>
          <cell r="M58">
            <v>0.26728277313688087</v>
          </cell>
          <cell r="N58">
            <v>0.96716028229918816</v>
          </cell>
          <cell r="O58">
            <v>3.3361847733105215E-2</v>
          </cell>
          <cell r="P58">
            <v>0.91575413636000325</v>
          </cell>
          <cell r="Q58">
            <v>0.13614649681528662</v>
          </cell>
          <cell r="R58">
            <v>0.20836445108289769</v>
          </cell>
          <cell r="S58">
            <v>0.5714285714285714</v>
          </cell>
        </row>
        <row r="59">
          <cell r="K59">
            <v>56</v>
          </cell>
          <cell r="L59">
            <v>0.54096487305609375</v>
          </cell>
          <cell r="M59">
            <v>0.27093336841412879</v>
          </cell>
          <cell r="N59">
            <v>0.96924081099824588</v>
          </cell>
          <cell r="O59">
            <v>3.3361847733105215E-2</v>
          </cell>
          <cell r="P59">
            <v>0.92318759491647351</v>
          </cell>
          <cell r="Q59">
            <v>0.13614649681528662</v>
          </cell>
          <cell r="R59">
            <v>0.21657953696788648</v>
          </cell>
          <cell r="S59">
            <v>0.5714285714285714</v>
          </cell>
        </row>
        <row r="60">
          <cell r="K60">
            <v>57</v>
          </cell>
          <cell r="L60">
            <v>0.54419436577731406</v>
          </cell>
          <cell r="M60">
            <v>0.2744852989541538</v>
          </cell>
          <cell r="N60">
            <v>0.97075021417207197</v>
          </cell>
          <cell r="O60">
            <v>3.3361847733105215E-2</v>
          </cell>
          <cell r="P60">
            <v>0.92910238989689076</v>
          </cell>
          <cell r="Q60">
            <v>0.13614649681528662</v>
          </cell>
          <cell r="R60">
            <v>0.23002240477968633</v>
          </cell>
          <cell r="S60">
            <v>0.5714285714285714</v>
          </cell>
        </row>
        <row r="61">
          <cell r="K61">
            <v>58</v>
          </cell>
          <cell r="L61">
            <v>0.54600785015153774</v>
          </cell>
          <cell r="M61">
            <v>0.27728079984213644</v>
          </cell>
          <cell r="N61">
            <v>0.97283074287112958</v>
          </cell>
          <cell r="O61">
            <v>3.3361847733105215E-2</v>
          </cell>
          <cell r="P61">
            <v>0.93493725521541049</v>
          </cell>
          <cell r="Q61">
            <v>0.13614649681528662</v>
          </cell>
          <cell r="R61">
            <v>0.23973114264376399</v>
          </cell>
          <cell r="S61">
            <v>0.5714285714285714</v>
          </cell>
        </row>
        <row r="62">
          <cell r="K62">
            <v>59</v>
          </cell>
          <cell r="L62">
            <v>0.54859144432851392</v>
          </cell>
          <cell r="M62">
            <v>0.27994474774715516</v>
          </cell>
          <cell r="N62">
            <v>0.97446253008607675</v>
          </cell>
          <cell r="O62">
            <v>3.3361847733105215E-2</v>
          </cell>
          <cell r="P62">
            <v>0.93989289425305733</v>
          </cell>
          <cell r="Q62">
            <v>0.13614649681528662</v>
          </cell>
          <cell r="R62">
            <v>0.24794622852875281</v>
          </cell>
          <cell r="S62">
            <v>0.5714285714285714</v>
          </cell>
        </row>
        <row r="63">
          <cell r="K63">
            <v>60</v>
          </cell>
          <cell r="L63">
            <v>0.5511005117503851</v>
          </cell>
          <cell r="M63">
            <v>0.28336512530421626</v>
          </cell>
          <cell r="N63">
            <v>0.97560478113653981</v>
          </cell>
          <cell r="O63">
            <v>4.1060735671514116E-2</v>
          </cell>
          <cell r="P63">
            <v>0.94356965870034371</v>
          </cell>
          <cell r="Q63">
            <v>0.13614649681528662</v>
          </cell>
          <cell r="R63">
            <v>0.25616131441374163</v>
          </cell>
          <cell r="S63">
            <v>0.5714285714285714</v>
          </cell>
        </row>
      </sheetData>
      <sheetData sheetId="4" refreshError="1"/>
    </sheetDataSet>
  </externalBook>
</externalLink>
</file>

<file path=xl/theme/theme1.xml><?xml version="1.0" encoding="utf-8"?>
<a:theme xmlns:a="http://schemas.openxmlformats.org/drawingml/2006/main" name="Office-tema">
  <a:themeElements>
    <a:clrScheme name="Rödviolet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D02C-E6CD-4C9C-85B5-AF5EB34EDE25}">
  <dimension ref="A1:J28"/>
  <sheetViews>
    <sheetView showGridLines="0" tabSelected="1" zoomScaleNormal="100" workbookViewId="0">
      <selection sqref="A1:J1"/>
    </sheetView>
  </sheetViews>
  <sheetFormatPr defaultRowHeight="11.4" x14ac:dyDescent="0.2"/>
  <cols>
    <col min="1" max="1" width="9.109375" style="2"/>
    <col min="2" max="2" width="11.33203125" style="2" customWidth="1"/>
    <col min="3" max="10" width="9.109375" style="2"/>
    <col min="11" max="254" width="10.33203125" style="2"/>
    <col min="255" max="255" width="12.88671875" style="2" customWidth="1"/>
    <col min="256" max="510" width="10.33203125" style="2"/>
    <col min="511" max="511" width="12.88671875" style="2" customWidth="1"/>
    <col min="512" max="766" width="10.33203125" style="2"/>
    <col min="767" max="767" width="12.88671875" style="2" customWidth="1"/>
    <col min="768" max="1022" width="10.33203125" style="2"/>
    <col min="1023" max="1023" width="12.88671875" style="2" customWidth="1"/>
    <col min="1024" max="1278" width="9.109375" style="2"/>
    <col min="1279" max="1279" width="12.88671875" style="2" customWidth="1"/>
    <col min="1280" max="1534" width="10.33203125" style="2"/>
    <col min="1535" max="1535" width="12.88671875" style="2" customWidth="1"/>
    <col min="1536" max="1790" width="10.33203125" style="2"/>
    <col min="1791" max="1791" width="12.88671875" style="2" customWidth="1"/>
    <col min="1792" max="2046" width="10.33203125" style="2"/>
    <col min="2047" max="2047" width="12.88671875" style="2" customWidth="1"/>
    <col min="2048" max="2302" width="9.109375" style="2"/>
    <col min="2303" max="2303" width="12.88671875" style="2" customWidth="1"/>
    <col min="2304" max="2558" width="10.33203125" style="2"/>
    <col min="2559" max="2559" width="12.88671875" style="2" customWidth="1"/>
    <col min="2560" max="2814" width="10.33203125" style="2"/>
    <col min="2815" max="2815" width="12.88671875" style="2" customWidth="1"/>
    <col min="2816" max="3070" width="10.33203125" style="2"/>
    <col min="3071" max="3071" width="12.88671875" style="2" customWidth="1"/>
    <col min="3072" max="3326" width="9.109375" style="2"/>
    <col min="3327" max="3327" width="12.88671875" style="2" customWidth="1"/>
    <col min="3328" max="3582" width="10.33203125" style="2"/>
    <col min="3583" max="3583" width="12.88671875" style="2" customWidth="1"/>
    <col min="3584" max="3838" width="10.33203125" style="2"/>
    <col min="3839" max="3839" width="12.88671875" style="2" customWidth="1"/>
    <col min="3840" max="4094" width="10.33203125" style="2"/>
    <col min="4095" max="4095" width="12.88671875" style="2" customWidth="1"/>
    <col min="4096" max="4350" width="9.109375" style="2"/>
    <col min="4351" max="4351" width="12.88671875" style="2" customWidth="1"/>
    <col min="4352" max="4606" width="10.33203125" style="2"/>
    <col min="4607" max="4607" width="12.88671875" style="2" customWidth="1"/>
    <col min="4608" max="4862" width="10.33203125" style="2"/>
    <col min="4863" max="4863" width="12.88671875" style="2" customWidth="1"/>
    <col min="4864" max="5118" width="10.33203125" style="2"/>
    <col min="5119" max="5119" width="12.88671875" style="2" customWidth="1"/>
    <col min="5120" max="5374" width="9.109375" style="2"/>
    <col min="5375" max="5375" width="12.88671875" style="2" customWidth="1"/>
    <col min="5376" max="5630" width="10.33203125" style="2"/>
    <col min="5631" max="5631" width="12.88671875" style="2" customWidth="1"/>
    <col min="5632" max="5886" width="10.33203125" style="2"/>
    <col min="5887" max="5887" width="12.88671875" style="2" customWidth="1"/>
    <col min="5888" max="6142" width="10.33203125" style="2"/>
    <col min="6143" max="6143" width="12.88671875" style="2" customWidth="1"/>
    <col min="6144" max="6398" width="9.109375" style="2"/>
    <col min="6399" max="6399" width="12.88671875" style="2" customWidth="1"/>
    <col min="6400" max="6654" width="10.33203125" style="2"/>
    <col min="6655" max="6655" width="12.88671875" style="2" customWidth="1"/>
    <col min="6656" max="6910" width="10.33203125" style="2"/>
    <col min="6911" max="6911" width="12.88671875" style="2" customWidth="1"/>
    <col min="6912" max="7166" width="10.33203125" style="2"/>
    <col min="7167" max="7167" width="12.88671875" style="2" customWidth="1"/>
    <col min="7168" max="7422" width="9.109375" style="2"/>
    <col min="7423" max="7423" width="12.88671875" style="2" customWidth="1"/>
    <col min="7424" max="7678" width="10.33203125" style="2"/>
    <col min="7679" max="7679" width="12.88671875" style="2" customWidth="1"/>
    <col min="7680" max="7934" width="10.33203125" style="2"/>
    <col min="7935" max="7935" width="12.88671875" style="2" customWidth="1"/>
    <col min="7936" max="8190" width="10.33203125" style="2"/>
    <col min="8191" max="8191" width="12.88671875" style="2" customWidth="1"/>
    <col min="8192" max="8446" width="9.109375" style="2"/>
    <col min="8447" max="8447" width="12.88671875" style="2" customWidth="1"/>
    <col min="8448" max="8702" width="10.33203125" style="2"/>
    <col min="8703" max="8703" width="12.88671875" style="2" customWidth="1"/>
    <col min="8704" max="8958" width="10.33203125" style="2"/>
    <col min="8959" max="8959" width="12.88671875" style="2" customWidth="1"/>
    <col min="8960" max="9214" width="10.33203125" style="2"/>
    <col min="9215" max="9215" width="12.88671875" style="2" customWidth="1"/>
    <col min="9216" max="9470" width="9.109375" style="2"/>
    <col min="9471" max="9471" width="12.88671875" style="2" customWidth="1"/>
    <col min="9472" max="9726" width="10.33203125" style="2"/>
    <col min="9727" max="9727" width="12.88671875" style="2" customWidth="1"/>
    <col min="9728" max="9982" width="10.33203125" style="2"/>
    <col min="9983" max="9983" width="12.88671875" style="2" customWidth="1"/>
    <col min="9984" max="10238" width="10.33203125" style="2"/>
    <col min="10239" max="10239" width="12.88671875" style="2" customWidth="1"/>
    <col min="10240" max="10494" width="9.109375" style="2"/>
    <col min="10495" max="10495" width="12.88671875" style="2" customWidth="1"/>
    <col min="10496" max="10750" width="10.33203125" style="2"/>
    <col min="10751" max="10751" width="12.88671875" style="2" customWidth="1"/>
    <col min="10752" max="11006" width="10.33203125" style="2"/>
    <col min="11007" max="11007" width="12.88671875" style="2" customWidth="1"/>
    <col min="11008" max="11262" width="10.33203125" style="2"/>
    <col min="11263" max="11263" width="12.88671875" style="2" customWidth="1"/>
    <col min="11264" max="11518" width="9.109375" style="2"/>
    <col min="11519" max="11519" width="12.88671875" style="2" customWidth="1"/>
    <col min="11520" max="11774" width="10.33203125" style="2"/>
    <col min="11775" max="11775" width="12.88671875" style="2" customWidth="1"/>
    <col min="11776" max="12030" width="10.33203125" style="2"/>
    <col min="12031" max="12031" width="12.88671875" style="2" customWidth="1"/>
    <col min="12032" max="12286" width="10.33203125" style="2"/>
    <col min="12287" max="12287" width="12.88671875" style="2" customWidth="1"/>
    <col min="12288" max="12542" width="9.109375" style="2"/>
    <col min="12543" max="12543" width="12.88671875" style="2" customWidth="1"/>
    <col min="12544" max="12798" width="10.33203125" style="2"/>
    <col min="12799" max="12799" width="12.88671875" style="2" customWidth="1"/>
    <col min="12800" max="13054" width="10.33203125" style="2"/>
    <col min="13055" max="13055" width="12.88671875" style="2" customWidth="1"/>
    <col min="13056" max="13310" width="10.33203125" style="2"/>
    <col min="13311" max="13311" width="12.88671875" style="2" customWidth="1"/>
    <col min="13312" max="13566" width="9.109375" style="2"/>
    <col min="13567" max="13567" width="12.88671875" style="2" customWidth="1"/>
    <col min="13568" max="13822" width="10.33203125" style="2"/>
    <col min="13823" max="13823" width="12.88671875" style="2" customWidth="1"/>
    <col min="13824" max="14078" width="10.33203125" style="2"/>
    <col min="14079" max="14079" width="12.88671875" style="2" customWidth="1"/>
    <col min="14080" max="14334" width="10.33203125" style="2"/>
    <col min="14335" max="14335" width="12.88671875" style="2" customWidth="1"/>
    <col min="14336" max="14590" width="9.109375" style="2"/>
    <col min="14591" max="14591" width="12.88671875" style="2" customWidth="1"/>
    <col min="14592" max="14846" width="10.33203125" style="2"/>
    <col min="14847" max="14847" width="12.88671875" style="2" customWidth="1"/>
    <col min="14848" max="15102" width="10.33203125" style="2"/>
    <col min="15103" max="15103" width="12.88671875" style="2" customWidth="1"/>
    <col min="15104" max="15358" width="10.33203125" style="2"/>
    <col min="15359" max="15359" width="12.88671875" style="2" customWidth="1"/>
    <col min="15360" max="15614" width="9.109375" style="2"/>
    <col min="15615" max="15615" width="12.88671875" style="2" customWidth="1"/>
    <col min="15616" max="15870" width="10.33203125" style="2"/>
    <col min="15871" max="15871" width="12.88671875" style="2" customWidth="1"/>
    <col min="15872" max="16126" width="10.33203125" style="2"/>
    <col min="16127" max="16127" width="12.88671875" style="2" customWidth="1"/>
    <col min="16128" max="16384" width="9.109375" style="2"/>
  </cols>
  <sheetData>
    <row r="1" spans="1:10" s="69" customFormat="1" ht="32.25" customHeight="1" x14ac:dyDescent="0.25">
      <c r="A1" s="77" t="s">
        <v>12</v>
      </c>
      <c r="B1" s="77"/>
      <c r="C1" s="77"/>
      <c r="D1" s="77"/>
      <c r="E1" s="77"/>
      <c r="F1" s="77"/>
      <c r="G1" s="77"/>
      <c r="H1" s="77"/>
      <c r="I1" s="77"/>
      <c r="J1" s="77"/>
    </row>
    <row r="2" spans="1:10" customFormat="1" ht="14.25" customHeight="1" x14ac:dyDescent="0.3"/>
    <row r="3" spans="1:10" customFormat="1" ht="14.25" customHeight="1" x14ac:dyDescent="0.3"/>
    <row r="4" spans="1:10" customFormat="1" ht="14.25" customHeight="1" x14ac:dyDescent="0.3"/>
    <row r="5" spans="1:10" customFormat="1" ht="14.25" customHeight="1" x14ac:dyDescent="0.3"/>
    <row r="6" spans="1:10" customFormat="1" ht="14.25" customHeight="1" x14ac:dyDescent="0.3"/>
    <row r="7" spans="1:10" customFormat="1" ht="14.25" customHeight="1" x14ac:dyDescent="0.3"/>
    <row r="8" spans="1:10" customFormat="1" ht="14.25" customHeight="1" x14ac:dyDescent="0.3"/>
    <row r="9" spans="1:10" customFormat="1" ht="14.25" customHeight="1" x14ac:dyDescent="0.3"/>
    <row r="10" spans="1:10" customFormat="1" ht="14.25" customHeight="1" x14ac:dyDescent="0.3"/>
    <row r="11" spans="1:10" customFormat="1" ht="14.25" customHeight="1" x14ac:dyDescent="0.3"/>
    <row r="12" spans="1:10" s="70" customFormat="1" ht="22.8" x14ac:dyDescent="0.4">
      <c r="B12" s="70" t="s">
        <v>20</v>
      </c>
    </row>
    <row r="13" spans="1:10" customFormat="1" ht="14.25" customHeight="1" x14ac:dyDescent="0.35">
      <c r="B13" s="4"/>
    </row>
    <row r="14" spans="1:10" customFormat="1" ht="14.25" customHeight="1" x14ac:dyDescent="0.3">
      <c r="B14" s="5"/>
    </row>
    <row r="15" spans="1:10" customFormat="1" ht="14.25" customHeight="1" x14ac:dyDescent="0.3">
      <c r="B15" s="42" t="s">
        <v>79</v>
      </c>
      <c r="E15" s="6"/>
      <c r="F15" s="3"/>
    </row>
    <row r="16" spans="1:10" customFormat="1" ht="14.25" customHeight="1" x14ac:dyDescent="0.3">
      <c r="B16" s="43"/>
    </row>
    <row r="17" spans="2:2" customFormat="1" ht="14.25" customHeight="1" x14ac:dyDescent="0.3">
      <c r="B17" s="43"/>
    </row>
    <row r="18" spans="2:2" customFormat="1" ht="14.25" customHeight="1" x14ac:dyDescent="0.3">
      <c r="B18" s="43"/>
    </row>
    <row r="19" spans="2:2" customFormat="1" ht="14.25" customHeight="1" x14ac:dyDescent="0.3">
      <c r="B19" s="43"/>
    </row>
    <row r="20" spans="2:2" customFormat="1" ht="14.25" customHeight="1" x14ac:dyDescent="0.3">
      <c r="B20" s="44" t="s">
        <v>11</v>
      </c>
    </row>
    <row r="21" spans="2:2" ht="14.25" customHeight="1" x14ac:dyDescent="0.25">
      <c r="B21" s="45" t="s">
        <v>9</v>
      </c>
    </row>
    <row r="22" spans="2:2" ht="14.25" customHeight="1" x14ac:dyDescent="0.25">
      <c r="B22" s="45" t="s">
        <v>10</v>
      </c>
    </row>
    <row r="23" spans="2:2" ht="14.25" customHeight="1" x14ac:dyDescent="0.2"/>
    <row r="24" spans="2:2" customFormat="1" ht="14.25" customHeight="1" x14ac:dyDescent="0.3">
      <c r="B24" s="17"/>
    </row>
    <row r="25" spans="2:2" customFormat="1" ht="14.25" customHeight="1" x14ac:dyDescent="0.3">
      <c r="B25" s="17"/>
    </row>
    <row r="26" spans="2:2" customFormat="1" ht="14.25" customHeight="1" x14ac:dyDescent="0.3">
      <c r="B26" s="18"/>
    </row>
    <row r="27" spans="2:2" ht="14.25" customHeight="1" x14ac:dyDescent="0.2"/>
    <row r="28" spans="2:2" ht="14.25" customHeight="1" x14ac:dyDescent="0.2"/>
  </sheetData>
  <mergeCells count="1">
    <mergeCell ref="A1:J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B60B-D91A-457F-ADDB-D5328645AB22}">
  <dimension ref="A1:N41"/>
  <sheetViews>
    <sheetView showGridLines="0" zoomScaleNormal="100" workbookViewId="0"/>
  </sheetViews>
  <sheetFormatPr defaultColWidth="9.109375" defaultRowHeight="10.199999999999999" x14ac:dyDescent="0.2"/>
  <cols>
    <col min="1" max="2" width="9.109375" style="54"/>
    <col min="3" max="3" width="11.5546875" style="54" bestFit="1" customWidth="1"/>
    <col min="4" max="4" width="12.33203125" style="54" bestFit="1" customWidth="1"/>
    <col min="5" max="5" width="15.44140625" style="54" bestFit="1" customWidth="1"/>
    <col min="6" max="6" width="11.6640625" style="54" bestFit="1" customWidth="1"/>
    <col min="7" max="7" width="9.109375" style="54" customWidth="1"/>
    <col min="8" max="16384" width="9.109375" style="54"/>
  </cols>
  <sheetData>
    <row r="1" spans="1:7" ht="12" x14ac:dyDescent="0.25">
      <c r="A1" s="7" t="s">
        <v>76</v>
      </c>
    </row>
    <row r="2" spans="1:7" x14ac:dyDescent="0.2">
      <c r="A2" s="9"/>
    </row>
    <row r="3" spans="1:7" ht="20.399999999999999" x14ac:dyDescent="0.2">
      <c r="A3" s="10" t="s">
        <v>2</v>
      </c>
      <c r="B3" s="12" t="s">
        <v>3</v>
      </c>
      <c r="C3" s="22" t="s">
        <v>4</v>
      </c>
      <c r="D3" s="46" t="s">
        <v>5</v>
      </c>
      <c r="E3" s="47" t="s">
        <v>8</v>
      </c>
      <c r="F3" s="47" t="s">
        <v>25</v>
      </c>
      <c r="G3" s="65"/>
    </row>
    <row r="4" spans="1:7" x14ac:dyDescent="0.2">
      <c r="A4" s="24">
        <v>2016</v>
      </c>
      <c r="B4" s="25">
        <v>43693</v>
      </c>
      <c r="C4" s="26">
        <v>3810</v>
      </c>
      <c r="D4" s="13">
        <v>2076</v>
      </c>
      <c r="E4" s="13">
        <v>1423</v>
      </c>
      <c r="F4" s="13">
        <v>1018</v>
      </c>
      <c r="G4" s="11"/>
    </row>
    <row r="5" spans="1:7" x14ac:dyDescent="0.2">
      <c r="A5" s="24">
        <v>2017</v>
      </c>
      <c r="B5" s="25">
        <v>43706</v>
      </c>
      <c r="C5" s="26">
        <v>3971</v>
      </c>
      <c r="D5" s="13">
        <v>3337</v>
      </c>
      <c r="E5" s="13">
        <v>2604</v>
      </c>
      <c r="F5" s="13">
        <v>13</v>
      </c>
      <c r="G5" s="11"/>
    </row>
    <row r="6" spans="1:7" x14ac:dyDescent="0.2">
      <c r="A6" s="24">
        <v>2018</v>
      </c>
      <c r="B6" s="25">
        <v>42463</v>
      </c>
      <c r="C6" s="26">
        <v>3288</v>
      </c>
      <c r="D6" s="13">
        <v>4095</v>
      </c>
      <c r="E6" s="13">
        <v>3341</v>
      </c>
      <c r="F6" s="13">
        <v>-1243</v>
      </c>
      <c r="G6" s="11"/>
    </row>
    <row r="7" spans="1:7" x14ac:dyDescent="0.2">
      <c r="A7" s="24">
        <v>2019</v>
      </c>
      <c r="B7" s="25">
        <v>41633</v>
      </c>
      <c r="C7" s="26">
        <v>4971</v>
      </c>
      <c r="D7" s="13">
        <v>4621</v>
      </c>
      <c r="E7" s="13">
        <v>3808</v>
      </c>
      <c r="F7" s="13">
        <v>-830</v>
      </c>
      <c r="G7" s="58"/>
    </row>
    <row r="8" spans="1:7" x14ac:dyDescent="0.2">
      <c r="A8" s="24">
        <v>2020</v>
      </c>
      <c r="B8" s="25">
        <v>41047</v>
      </c>
      <c r="C8" s="26">
        <v>3525</v>
      </c>
      <c r="D8" s="13">
        <v>3910</v>
      </c>
      <c r="E8" s="13">
        <v>3081</v>
      </c>
      <c r="F8" s="13">
        <v>-586</v>
      </c>
      <c r="G8" s="58"/>
    </row>
    <row r="9" spans="1:7" x14ac:dyDescent="0.2">
      <c r="A9" s="24">
        <v>2021</v>
      </c>
      <c r="B9" s="25">
        <v>39542</v>
      </c>
      <c r="C9" s="26">
        <v>1548</v>
      </c>
      <c r="D9" s="13">
        <v>3208</v>
      </c>
      <c r="E9" s="13">
        <v>2357</v>
      </c>
      <c r="F9" s="13">
        <v>-1505</v>
      </c>
      <c r="G9" s="58"/>
    </row>
    <row r="10" spans="1:7" x14ac:dyDescent="0.2">
      <c r="A10" s="24">
        <v>2022</v>
      </c>
      <c r="B10" s="25">
        <v>38086</v>
      </c>
      <c r="C10" s="26">
        <v>1919</v>
      </c>
      <c r="D10" s="13">
        <v>2682</v>
      </c>
      <c r="E10" s="13">
        <v>1844</v>
      </c>
      <c r="F10" s="13">
        <v>-1456</v>
      </c>
      <c r="G10" s="58"/>
    </row>
    <row r="11" spans="1:7" x14ac:dyDescent="0.2">
      <c r="A11" s="24">
        <v>2023</v>
      </c>
      <c r="B11" s="25">
        <v>36528</v>
      </c>
      <c r="C11" s="26">
        <v>2034</v>
      </c>
      <c r="D11" s="13">
        <v>2784</v>
      </c>
      <c r="E11" s="13">
        <v>1960</v>
      </c>
      <c r="F11" s="13">
        <f>B11-B10</f>
        <v>-1558</v>
      </c>
      <c r="G11" s="58"/>
    </row>
    <row r="12" spans="1:7" x14ac:dyDescent="0.2">
      <c r="A12" s="24">
        <v>2024</v>
      </c>
      <c r="B12" s="25">
        <v>34138</v>
      </c>
      <c r="C12" s="26">
        <v>1106</v>
      </c>
      <c r="D12" s="13">
        <v>3886</v>
      </c>
      <c r="E12" s="13">
        <v>2263</v>
      </c>
      <c r="F12" s="13">
        <f>B12-B11</f>
        <v>-2390</v>
      </c>
      <c r="G12" s="58"/>
    </row>
    <row r="13" spans="1:7" x14ac:dyDescent="0.2">
      <c r="A13" s="24">
        <v>2025</v>
      </c>
      <c r="B13" s="25">
        <v>31396</v>
      </c>
      <c r="C13" s="26">
        <v>13</v>
      </c>
      <c r="D13" s="13">
        <v>2310</v>
      </c>
      <c r="E13" s="13">
        <v>1339</v>
      </c>
      <c r="F13" s="13">
        <f>B13-B12</f>
        <v>-2742</v>
      </c>
      <c r="G13" s="58"/>
    </row>
    <row r="15" spans="1:7" ht="12" x14ac:dyDescent="0.25">
      <c r="A15" s="8" t="s">
        <v>77</v>
      </c>
    </row>
    <row r="17" spans="1:14"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4" x14ac:dyDescent="0.2">
      <c r="A18" s="31">
        <v>2016</v>
      </c>
      <c r="B18" s="13">
        <v>1</v>
      </c>
      <c r="C18" s="13">
        <v>13</v>
      </c>
      <c r="D18" s="13">
        <v>105</v>
      </c>
      <c r="E18" s="13">
        <v>255</v>
      </c>
      <c r="F18" s="13">
        <v>391</v>
      </c>
      <c r="G18" s="13">
        <v>283</v>
      </c>
      <c r="H18" s="25">
        <v>1048</v>
      </c>
      <c r="I18" s="26">
        <v>330</v>
      </c>
      <c r="J18" s="13">
        <v>40</v>
      </c>
      <c r="K18" s="13">
        <v>5</v>
      </c>
      <c r="L18" s="13"/>
      <c r="M18" s="13">
        <v>1423</v>
      </c>
    </row>
    <row r="19" spans="1:14" x14ac:dyDescent="0.2">
      <c r="A19" s="31">
        <v>2017</v>
      </c>
      <c r="B19" s="13">
        <v>3</v>
      </c>
      <c r="C19" s="13">
        <v>11</v>
      </c>
      <c r="D19" s="13">
        <v>93</v>
      </c>
      <c r="E19" s="13">
        <v>405</v>
      </c>
      <c r="F19" s="13">
        <v>498</v>
      </c>
      <c r="G19" s="13">
        <v>380</v>
      </c>
      <c r="H19" s="25">
        <v>1390</v>
      </c>
      <c r="I19" s="26">
        <v>985</v>
      </c>
      <c r="J19" s="13">
        <v>224</v>
      </c>
      <c r="K19" s="13">
        <v>5</v>
      </c>
      <c r="L19" s="13"/>
      <c r="M19" s="13">
        <v>2604</v>
      </c>
      <c r="N19" s="58"/>
    </row>
    <row r="20" spans="1:14" x14ac:dyDescent="0.2">
      <c r="A20" s="31">
        <v>2018</v>
      </c>
      <c r="B20" s="13">
        <v>6</v>
      </c>
      <c r="C20" s="13">
        <v>59</v>
      </c>
      <c r="D20" s="13">
        <v>122</v>
      </c>
      <c r="E20" s="13">
        <v>399</v>
      </c>
      <c r="F20" s="13">
        <v>776</v>
      </c>
      <c r="G20" s="13">
        <v>367</v>
      </c>
      <c r="H20" s="25">
        <v>1729</v>
      </c>
      <c r="I20" s="26">
        <v>1309</v>
      </c>
      <c r="J20" s="13">
        <v>289</v>
      </c>
      <c r="K20" s="13">
        <v>14</v>
      </c>
      <c r="L20" s="13"/>
      <c r="M20" s="13">
        <f t="shared" ref="M20:M25" si="0">SUM(H20:L20)</f>
        <v>3341</v>
      </c>
      <c r="N20" s="58"/>
    </row>
    <row r="21" spans="1:14" x14ac:dyDescent="0.2">
      <c r="A21" s="31">
        <v>2019</v>
      </c>
      <c r="B21" s="13">
        <v>2</v>
      </c>
      <c r="C21" s="13">
        <v>60</v>
      </c>
      <c r="D21" s="13">
        <v>169</v>
      </c>
      <c r="E21" s="13">
        <v>261</v>
      </c>
      <c r="F21" s="13">
        <v>611</v>
      </c>
      <c r="G21" s="13">
        <v>554</v>
      </c>
      <c r="H21" s="25">
        <v>1657</v>
      </c>
      <c r="I21" s="26">
        <v>1724</v>
      </c>
      <c r="J21" s="13">
        <v>394</v>
      </c>
      <c r="K21" s="13">
        <v>32</v>
      </c>
      <c r="L21" s="13">
        <v>1</v>
      </c>
      <c r="M21" s="13">
        <f t="shared" si="0"/>
        <v>3808</v>
      </c>
      <c r="N21" s="58"/>
    </row>
    <row r="22" spans="1:14" x14ac:dyDescent="0.2">
      <c r="A22" s="31">
        <v>2020</v>
      </c>
      <c r="B22" s="13">
        <v>2</v>
      </c>
      <c r="C22" s="13">
        <v>136</v>
      </c>
      <c r="D22" s="13">
        <v>109</v>
      </c>
      <c r="E22" s="13">
        <v>294</v>
      </c>
      <c r="F22" s="13">
        <v>374</v>
      </c>
      <c r="G22" s="13">
        <v>598</v>
      </c>
      <c r="H22" s="25">
        <v>1513</v>
      </c>
      <c r="I22" s="26">
        <v>1068</v>
      </c>
      <c r="J22" s="13">
        <v>456</v>
      </c>
      <c r="K22" s="13">
        <v>41</v>
      </c>
      <c r="L22" s="13">
        <v>3</v>
      </c>
      <c r="M22" s="13">
        <f t="shared" si="0"/>
        <v>3081</v>
      </c>
      <c r="N22" s="58"/>
    </row>
    <row r="23" spans="1:14" x14ac:dyDescent="0.2">
      <c r="A23" s="31">
        <v>2021</v>
      </c>
      <c r="B23" s="13"/>
      <c r="C23" s="13">
        <v>163</v>
      </c>
      <c r="D23" s="13">
        <v>147</v>
      </c>
      <c r="E23" s="13">
        <v>149</v>
      </c>
      <c r="F23" s="13">
        <v>393</v>
      </c>
      <c r="G23" s="13">
        <v>221</v>
      </c>
      <c r="H23" s="25">
        <v>1073</v>
      </c>
      <c r="I23" s="26">
        <v>817</v>
      </c>
      <c r="J23" s="13">
        <v>433</v>
      </c>
      <c r="K23" s="13">
        <v>34</v>
      </c>
      <c r="L23" s="13"/>
      <c r="M23" s="13">
        <f t="shared" si="0"/>
        <v>2357</v>
      </c>
      <c r="N23" s="58"/>
    </row>
    <row r="24" spans="1:14" x14ac:dyDescent="0.2">
      <c r="A24" s="31">
        <v>2022</v>
      </c>
      <c r="B24" s="13">
        <v>2</v>
      </c>
      <c r="C24" s="13">
        <v>23</v>
      </c>
      <c r="D24" s="13">
        <v>13</v>
      </c>
      <c r="E24" s="13">
        <v>108</v>
      </c>
      <c r="F24" s="13">
        <v>215</v>
      </c>
      <c r="G24" s="13">
        <v>257</v>
      </c>
      <c r="H24" s="25">
        <v>618</v>
      </c>
      <c r="I24" s="26">
        <v>695</v>
      </c>
      <c r="J24" s="13">
        <v>456</v>
      </c>
      <c r="K24" s="13">
        <v>75</v>
      </c>
      <c r="L24" s="13"/>
      <c r="M24" s="13">
        <f t="shared" si="0"/>
        <v>1844</v>
      </c>
      <c r="N24" s="58"/>
    </row>
    <row r="25" spans="1:14" x14ac:dyDescent="0.2">
      <c r="A25" s="31">
        <v>2023</v>
      </c>
      <c r="B25" s="13"/>
      <c r="C25" s="13">
        <v>9</v>
      </c>
      <c r="D25" s="13">
        <v>65</v>
      </c>
      <c r="E25" s="13">
        <v>124</v>
      </c>
      <c r="F25" s="13">
        <v>526</v>
      </c>
      <c r="G25" s="13">
        <v>212</v>
      </c>
      <c r="H25" s="25">
        <v>936</v>
      </c>
      <c r="I25" s="26">
        <v>590</v>
      </c>
      <c r="J25" s="13">
        <v>351</v>
      </c>
      <c r="K25" s="13">
        <v>80</v>
      </c>
      <c r="L25" s="13">
        <v>3</v>
      </c>
      <c r="M25" s="13">
        <f t="shared" si="0"/>
        <v>1960</v>
      </c>
      <c r="N25" s="58"/>
    </row>
    <row r="26" spans="1:14" x14ac:dyDescent="0.2">
      <c r="A26" s="31">
        <v>2024</v>
      </c>
      <c r="B26" s="13"/>
      <c r="C26" s="13">
        <v>17</v>
      </c>
      <c r="D26" s="13">
        <v>27</v>
      </c>
      <c r="E26" s="13">
        <v>113</v>
      </c>
      <c r="F26" s="13">
        <v>345</v>
      </c>
      <c r="G26" s="13">
        <v>532</v>
      </c>
      <c r="H26" s="25">
        <v>1034</v>
      </c>
      <c r="I26" s="26">
        <v>757</v>
      </c>
      <c r="J26" s="13">
        <v>397</v>
      </c>
      <c r="K26" s="13">
        <v>68</v>
      </c>
      <c r="L26" s="13">
        <v>7</v>
      </c>
      <c r="M26" s="13">
        <f t="shared" ref="M26:M27" si="1">SUM(H26:L26)</f>
        <v>2263</v>
      </c>
      <c r="N26" s="58"/>
    </row>
    <row r="27" spans="1:14" x14ac:dyDescent="0.2">
      <c r="A27" s="31">
        <v>2025</v>
      </c>
      <c r="B27" s="13"/>
      <c r="C27" s="13">
        <v>2</v>
      </c>
      <c r="D27" s="13">
        <v>40</v>
      </c>
      <c r="E27" s="13">
        <v>76</v>
      </c>
      <c r="F27" s="13">
        <v>103</v>
      </c>
      <c r="G27" s="13">
        <v>122</v>
      </c>
      <c r="H27" s="25">
        <v>343</v>
      </c>
      <c r="I27" s="26">
        <v>660</v>
      </c>
      <c r="J27" s="13">
        <v>261</v>
      </c>
      <c r="K27" s="13">
        <v>71</v>
      </c>
      <c r="L27" s="13">
        <v>4</v>
      </c>
      <c r="M27" s="13">
        <f t="shared" si="1"/>
        <v>1339</v>
      </c>
      <c r="N27" s="58"/>
    </row>
    <row r="29" spans="1:14" ht="12" x14ac:dyDescent="0.25">
      <c r="A29" s="60" t="s">
        <v>78</v>
      </c>
    </row>
    <row r="31" spans="1:14" x14ac:dyDescent="0.2">
      <c r="A31" s="10" t="s">
        <v>2</v>
      </c>
      <c r="B31" s="20" t="s">
        <v>14</v>
      </c>
      <c r="C31" s="52" t="s">
        <v>15</v>
      </c>
      <c r="D31" s="52" t="s">
        <v>16</v>
      </c>
      <c r="E31" s="53" t="s">
        <v>17</v>
      </c>
      <c r="F31" s="53" t="s">
        <v>18</v>
      </c>
      <c r="G31" s="53" t="s">
        <v>19</v>
      </c>
    </row>
    <row r="32" spans="1:14" x14ac:dyDescent="0.2">
      <c r="A32" s="24">
        <v>2016</v>
      </c>
      <c r="B32" s="15">
        <f t="shared" ref="B32:B41" si="2">H18/$M18</f>
        <v>0.73647224174279691</v>
      </c>
      <c r="C32" s="16">
        <f t="shared" ref="C32:C41" si="3">I18/$M18</f>
        <v>0.23190442726633873</v>
      </c>
      <c r="D32" s="16">
        <f t="shared" ref="D32:D41" si="4">J18/$M18</f>
        <v>2.8109627547434995E-2</v>
      </c>
      <c r="E32" s="21">
        <f t="shared" ref="E32:E41" si="5">K18/$M18</f>
        <v>3.5137034434293743E-3</v>
      </c>
      <c r="F32" s="16"/>
      <c r="G32" s="16">
        <f t="shared" ref="G32:G33" si="6">SUM(B32:F32)</f>
        <v>1</v>
      </c>
    </row>
    <row r="33" spans="1:7" x14ac:dyDescent="0.2">
      <c r="A33" s="24">
        <v>2017</v>
      </c>
      <c r="B33" s="15">
        <f t="shared" si="2"/>
        <v>0.53379416282642089</v>
      </c>
      <c r="C33" s="16">
        <f t="shared" si="3"/>
        <v>0.37826420890937018</v>
      </c>
      <c r="D33" s="16">
        <f t="shared" si="4"/>
        <v>8.6021505376344093E-2</v>
      </c>
      <c r="E33" s="21">
        <f t="shared" si="5"/>
        <v>1.9201228878648233E-3</v>
      </c>
      <c r="F33" s="16"/>
      <c r="G33" s="16">
        <f t="shared" si="6"/>
        <v>1</v>
      </c>
    </row>
    <row r="34" spans="1:7" x14ac:dyDescent="0.2">
      <c r="A34" s="24">
        <v>2018</v>
      </c>
      <c r="B34" s="15">
        <f t="shared" si="2"/>
        <v>0.51750972762645919</v>
      </c>
      <c r="C34" s="16">
        <f t="shared" si="3"/>
        <v>0.39179886261598323</v>
      </c>
      <c r="D34" s="16">
        <f t="shared" si="4"/>
        <v>8.6501047590541752E-2</v>
      </c>
      <c r="E34" s="21">
        <f t="shared" si="5"/>
        <v>4.1903621670158634E-3</v>
      </c>
      <c r="F34" s="16"/>
      <c r="G34" s="16">
        <f t="shared" ref="G34" si="7">SUM(B34:F34)</f>
        <v>1.0000000000000002</v>
      </c>
    </row>
    <row r="35" spans="1:7" x14ac:dyDescent="0.2">
      <c r="A35" s="24">
        <v>2019</v>
      </c>
      <c r="B35" s="15">
        <f t="shared" si="2"/>
        <v>0.43513655462184875</v>
      </c>
      <c r="C35" s="16">
        <f t="shared" si="3"/>
        <v>0.45273109243697479</v>
      </c>
      <c r="D35" s="16">
        <f t="shared" si="4"/>
        <v>0.10346638655462184</v>
      </c>
      <c r="E35" s="21">
        <f t="shared" si="5"/>
        <v>8.4033613445378148E-3</v>
      </c>
      <c r="F35" s="21">
        <f t="shared" ref="F35:F41" si="8">L21/$M21</f>
        <v>2.6260504201680671E-4</v>
      </c>
      <c r="G35" s="16">
        <f t="shared" ref="G35" si="9">SUM(B35:F35)</f>
        <v>1</v>
      </c>
    </row>
    <row r="36" spans="1:7" x14ac:dyDescent="0.2">
      <c r="A36" s="24">
        <v>2020</v>
      </c>
      <c r="B36" s="15">
        <f t="shared" si="2"/>
        <v>0.49107432651736449</v>
      </c>
      <c r="C36" s="16">
        <f t="shared" si="3"/>
        <v>0.3466407010710808</v>
      </c>
      <c r="D36" s="16">
        <f t="shared" si="4"/>
        <v>0.14800389483933787</v>
      </c>
      <c r="E36" s="21">
        <f t="shared" si="5"/>
        <v>1.3307367737747485E-2</v>
      </c>
      <c r="F36" s="21">
        <f t="shared" si="8"/>
        <v>9.7370983446932818E-4</v>
      </c>
      <c r="G36" s="16">
        <f t="shared" ref="G36" si="10">SUM(B36:F36)</f>
        <v>0.99999999999999989</v>
      </c>
    </row>
    <row r="37" spans="1:7" x14ac:dyDescent="0.2">
      <c r="A37" s="24">
        <v>2021</v>
      </c>
      <c r="B37" s="15">
        <f t="shared" si="2"/>
        <v>0.45523971149766651</v>
      </c>
      <c r="C37" s="16">
        <f t="shared" si="3"/>
        <v>0.34662706830717011</v>
      </c>
      <c r="D37" s="16">
        <f t="shared" si="4"/>
        <v>0.18370810352142555</v>
      </c>
      <c r="E37" s="21">
        <f t="shared" si="5"/>
        <v>1.4425116673737802E-2</v>
      </c>
      <c r="F37" s="21">
        <f t="shared" si="8"/>
        <v>0</v>
      </c>
      <c r="G37" s="16">
        <f t="shared" ref="G37" si="11">SUM(B37:F37)</f>
        <v>1</v>
      </c>
    </row>
    <row r="38" spans="1:7" x14ac:dyDescent="0.2">
      <c r="A38" s="24">
        <v>2022</v>
      </c>
      <c r="B38" s="15">
        <f t="shared" si="2"/>
        <v>0.33514099783080259</v>
      </c>
      <c r="C38" s="16">
        <f t="shared" si="3"/>
        <v>0.37689804772234275</v>
      </c>
      <c r="D38" s="16">
        <f t="shared" si="4"/>
        <v>0.24728850325379609</v>
      </c>
      <c r="E38" s="16">
        <f t="shared" si="5"/>
        <v>4.0672451193058567E-2</v>
      </c>
      <c r="F38" s="21">
        <f t="shared" si="8"/>
        <v>0</v>
      </c>
      <c r="G38" s="16">
        <f t="shared" ref="G38" si="12">SUM(B38:F38)</f>
        <v>1</v>
      </c>
    </row>
    <row r="39" spans="1:7" x14ac:dyDescent="0.2">
      <c r="A39" s="24">
        <v>2023</v>
      </c>
      <c r="B39" s="15">
        <f t="shared" si="2"/>
        <v>0.47755102040816327</v>
      </c>
      <c r="C39" s="16">
        <f t="shared" si="3"/>
        <v>0.30102040816326531</v>
      </c>
      <c r="D39" s="16">
        <f t="shared" si="4"/>
        <v>0.17908163265306123</v>
      </c>
      <c r="E39" s="16">
        <f t="shared" si="5"/>
        <v>4.0816326530612242E-2</v>
      </c>
      <c r="F39" s="21">
        <f t="shared" si="8"/>
        <v>1.5306122448979591E-3</v>
      </c>
      <c r="G39" s="16">
        <f t="shared" ref="G39:G40" si="13">SUM(B39:F39)</f>
        <v>1</v>
      </c>
    </row>
    <row r="40" spans="1:7" x14ac:dyDescent="0.2">
      <c r="A40" s="24">
        <v>2024</v>
      </c>
      <c r="B40" s="15">
        <f t="shared" si="2"/>
        <v>0.45691559876270438</v>
      </c>
      <c r="C40" s="16">
        <f t="shared" si="3"/>
        <v>0.33451171011931063</v>
      </c>
      <c r="D40" s="16">
        <f t="shared" si="4"/>
        <v>0.17543084401237297</v>
      </c>
      <c r="E40" s="16">
        <f t="shared" si="5"/>
        <v>3.0048608042421564E-2</v>
      </c>
      <c r="F40" s="21">
        <f t="shared" si="8"/>
        <v>3.0932390631904553E-3</v>
      </c>
      <c r="G40" s="16">
        <f t="shared" si="13"/>
        <v>1</v>
      </c>
    </row>
    <row r="41" spans="1:7" x14ac:dyDescent="0.2">
      <c r="A41" s="24">
        <v>2025</v>
      </c>
      <c r="B41" s="15">
        <f t="shared" si="2"/>
        <v>0.25616131441374163</v>
      </c>
      <c r="C41" s="16">
        <f t="shared" si="3"/>
        <v>0.49290515309932786</v>
      </c>
      <c r="D41" s="16">
        <f t="shared" si="4"/>
        <v>0.19492158327109785</v>
      </c>
      <c r="E41" s="16">
        <f t="shared" si="5"/>
        <v>5.3024645257654969E-2</v>
      </c>
      <c r="F41" s="21">
        <f t="shared" si="8"/>
        <v>2.9873039581777448E-3</v>
      </c>
      <c r="G41" s="16">
        <f t="shared" ref="G41" si="14">SUM(B41:F41)</f>
        <v>1</v>
      </c>
    </row>
  </sheetData>
  <pageMargins left="0.7" right="0.7" top="0.75" bottom="0.75" header="0.3" footer="0.3"/>
  <pageSetup paperSize="9" orientation="portrait" r:id="rId1"/>
  <ignoredErrors>
    <ignoredError sqref="M20:M25 M26:M27"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D18C-617F-4E15-8815-674DEB1D7BB1}">
  <dimension ref="A1:H11"/>
  <sheetViews>
    <sheetView workbookViewId="0">
      <selection activeCell="H9" sqref="H9"/>
    </sheetView>
  </sheetViews>
  <sheetFormatPr defaultRowHeight="14.4" x14ac:dyDescent="0.3"/>
  <cols>
    <col min="1" max="1" width="16.33203125" customWidth="1"/>
    <col min="2" max="2" width="18.109375" bestFit="1" customWidth="1"/>
    <col min="3" max="3" width="15" bestFit="1" customWidth="1"/>
    <col min="4" max="4" width="14.5546875" bestFit="1" customWidth="1"/>
    <col min="5" max="5" width="15" bestFit="1" customWidth="1"/>
    <col min="6" max="6" width="14.5546875" bestFit="1" customWidth="1"/>
    <col min="7" max="7" width="15" bestFit="1" customWidth="1"/>
    <col min="8" max="8" width="14.5546875" bestFit="1" customWidth="1"/>
    <col min="9" max="9" width="15" bestFit="1" customWidth="1"/>
    <col min="10" max="10" width="14.5546875" bestFit="1" customWidth="1"/>
    <col min="11" max="11" width="15" bestFit="1" customWidth="1"/>
    <col min="12" max="12" width="14.5546875" bestFit="1" customWidth="1"/>
    <col min="13" max="13" width="15" bestFit="1" customWidth="1"/>
    <col min="14" max="14" width="14.5546875" bestFit="1" customWidth="1"/>
    <col min="15" max="15" width="15" bestFit="1" customWidth="1"/>
    <col min="16" max="16" width="14.5546875" bestFit="1" customWidth="1"/>
    <col min="17" max="17" width="15" bestFit="1" customWidth="1"/>
    <col min="18" max="18" width="16.44140625" bestFit="1" customWidth="1"/>
    <col min="19" max="19" width="15" bestFit="1" customWidth="1"/>
    <col min="20" max="20" width="14.5546875" bestFit="1" customWidth="1"/>
    <col min="21" max="21" width="15" bestFit="1" customWidth="1"/>
    <col min="22" max="22" width="14.5546875" bestFit="1" customWidth="1"/>
    <col min="23" max="23" width="15" bestFit="1" customWidth="1"/>
    <col min="24" max="24" width="14.5546875" bestFit="1" customWidth="1"/>
    <col min="25" max="25" width="15" bestFit="1" customWidth="1"/>
    <col min="26" max="26" width="14.5546875" bestFit="1" customWidth="1"/>
    <col min="27" max="27" width="15" bestFit="1" customWidth="1"/>
    <col min="28" max="28" width="14.5546875" bestFit="1" customWidth="1"/>
    <col min="29" max="29" width="15" bestFit="1" customWidth="1"/>
    <col min="30" max="30" width="23" bestFit="1" customWidth="1"/>
    <col min="31" max="31" width="23.44140625" bestFit="1" customWidth="1"/>
    <col min="32" max="32" width="14.5546875" bestFit="1" customWidth="1"/>
    <col min="33" max="33" width="15" bestFit="1" customWidth="1"/>
    <col min="34" max="34" width="14.5546875" bestFit="1" customWidth="1"/>
    <col min="35" max="35" width="15" bestFit="1" customWidth="1"/>
    <col min="36" max="36" width="20" bestFit="1" customWidth="1"/>
    <col min="37" max="37" width="20.44140625" bestFit="1" customWidth="1"/>
    <col min="38" max="38" width="20.33203125" bestFit="1" customWidth="1"/>
    <col min="39" max="39" width="20.6640625" bestFit="1" customWidth="1"/>
  </cols>
  <sheetData>
    <row r="1" spans="1:8" x14ac:dyDescent="0.3">
      <c r="A1" t="s">
        <v>54</v>
      </c>
    </row>
    <row r="3" spans="1:8" x14ac:dyDescent="0.3">
      <c r="B3" t="s">
        <v>48</v>
      </c>
      <c r="C3" t="s">
        <v>49</v>
      </c>
      <c r="D3" t="s">
        <v>50</v>
      </c>
      <c r="E3" t="s">
        <v>51</v>
      </c>
      <c r="F3" t="s">
        <v>52</v>
      </c>
      <c r="G3" t="s">
        <v>53</v>
      </c>
    </row>
    <row r="4" spans="1:8" x14ac:dyDescent="0.3">
      <c r="A4">
        <v>2015</v>
      </c>
      <c r="B4">
        <v>168</v>
      </c>
      <c r="C4">
        <v>139</v>
      </c>
      <c r="D4">
        <v>145</v>
      </c>
      <c r="E4">
        <v>138</v>
      </c>
      <c r="F4" s="36">
        <v>145.30887696622364</v>
      </c>
      <c r="G4" s="34">
        <v>138.173132196295</v>
      </c>
    </row>
    <row r="5" spans="1:8" x14ac:dyDescent="0.3">
      <c r="A5">
        <v>2016</v>
      </c>
      <c r="B5">
        <v>145</v>
      </c>
      <c r="C5">
        <v>133</v>
      </c>
      <c r="D5">
        <v>136</v>
      </c>
      <c r="E5">
        <v>135</v>
      </c>
      <c r="F5" s="36">
        <v>136.41087547580207</v>
      </c>
      <c r="G5" s="34">
        <v>133.95337605352984</v>
      </c>
    </row>
    <row r="6" spans="1:8" x14ac:dyDescent="0.3">
      <c r="A6">
        <v>2017</v>
      </c>
      <c r="B6">
        <v>140</v>
      </c>
      <c r="C6">
        <v>131</v>
      </c>
      <c r="D6">
        <v>132</v>
      </c>
      <c r="E6">
        <v>134</v>
      </c>
      <c r="F6" s="36">
        <v>121.68919568982105</v>
      </c>
      <c r="G6" s="34">
        <v>128.6601422615872</v>
      </c>
    </row>
    <row r="7" spans="1:8" x14ac:dyDescent="0.3">
      <c r="A7">
        <v>2018</v>
      </c>
      <c r="B7">
        <v>131</v>
      </c>
      <c r="C7">
        <v>130</v>
      </c>
      <c r="D7">
        <v>131</v>
      </c>
      <c r="E7">
        <v>133</v>
      </c>
      <c r="F7" s="36">
        <v>119.31730995402545</v>
      </c>
      <c r="G7" s="34">
        <v>126.49188534383575</v>
      </c>
    </row>
    <row r="8" spans="1:8" x14ac:dyDescent="0.3">
      <c r="A8">
        <v>2019</v>
      </c>
      <c r="B8">
        <v>136</v>
      </c>
      <c r="C8">
        <v>131</v>
      </c>
      <c r="D8">
        <v>134</v>
      </c>
      <c r="E8">
        <v>133</v>
      </c>
      <c r="F8" s="36">
        <v>118.64320364706111</v>
      </c>
      <c r="G8" s="34">
        <v>124.39205587180841</v>
      </c>
    </row>
    <row r="9" spans="1:8" x14ac:dyDescent="0.3">
      <c r="A9">
        <v>2020</v>
      </c>
      <c r="B9">
        <v>134</v>
      </c>
      <c r="C9">
        <v>131</v>
      </c>
      <c r="D9">
        <v>132</v>
      </c>
      <c r="E9">
        <v>133</v>
      </c>
      <c r="F9" s="36">
        <v>113.758849769303</v>
      </c>
      <c r="G9" s="34">
        <v>118.9272329788935</v>
      </c>
      <c r="H9" s="32"/>
    </row>
    <row r="11" spans="1:8" x14ac:dyDescent="0.3">
      <c r="B11" s="32">
        <f>B9/B4-1</f>
        <v>-0.20238095238095233</v>
      </c>
      <c r="C11" s="32">
        <f t="shared" ref="C11:G11" si="0">C9/C4-1</f>
        <v>-5.7553956834532349E-2</v>
      </c>
      <c r="D11" s="32">
        <f t="shared" si="0"/>
        <v>-8.9655172413793061E-2</v>
      </c>
      <c r="E11" s="32">
        <f t="shared" si="0"/>
        <v>-3.6231884057971064E-2</v>
      </c>
      <c r="F11" s="32">
        <f t="shared" si="0"/>
        <v>-0.21712388021727191</v>
      </c>
      <c r="G11" s="32">
        <f t="shared" si="0"/>
        <v>-0.13928828934745363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0D44-ABBB-41E8-9617-25A8E7B731DF}">
  <dimension ref="A1:I38"/>
  <sheetViews>
    <sheetView workbookViewId="0">
      <selection activeCell="A2" sqref="A2"/>
    </sheetView>
  </sheetViews>
  <sheetFormatPr defaultRowHeight="14.4" x14ac:dyDescent="0.3"/>
  <cols>
    <col min="1" max="1" width="15.5546875" bestFit="1" customWidth="1"/>
  </cols>
  <sheetData>
    <row r="1" spans="1:8" x14ac:dyDescent="0.3">
      <c r="A1" t="s">
        <v>45</v>
      </c>
    </row>
    <row r="3" spans="1:8" x14ac:dyDescent="0.3">
      <c r="B3" t="s">
        <v>21</v>
      </c>
      <c r="C3" t="s">
        <v>1</v>
      </c>
      <c r="D3" t="s">
        <v>0</v>
      </c>
      <c r="E3" t="s">
        <v>6</v>
      </c>
      <c r="F3" t="s">
        <v>22</v>
      </c>
      <c r="G3" t="s">
        <v>7</v>
      </c>
      <c r="H3" t="s">
        <v>13</v>
      </c>
    </row>
    <row r="4" spans="1:8" x14ac:dyDescent="0.3">
      <c r="A4" t="s">
        <v>47</v>
      </c>
      <c r="B4" s="34">
        <v>87746</v>
      </c>
      <c r="C4" s="34">
        <v>617907</v>
      </c>
      <c r="D4" s="34">
        <v>55394</v>
      </c>
      <c r="E4" s="34">
        <v>519288</v>
      </c>
      <c r="F4" s="34">
        <v>128843</v>
      </c>
      <c r="G4" s="34">
        <v>3347</v>
      </c>
      <c r="H4" s="34">
        <v>15755</v>
      </c>
    </row>
    <row r="5" spans="1:8" x14ac:dyDescent="0.3">
      <c r="A5" t="s">
        <v>44</v>
      </c>
      <c r="B5" s="34">
        <f>Elhybrid!$H$22</f>
        <v>1238</v>
      </c>
      <c r="C5" s="34">
        <f>Bensin!$H$23</f>
        <v>14180</v>
      </c>
      <c r="D5" s="34">
        <f>El!$H$22</f>
        <v>1798</v>
      </c>
      <c r="E5" s="34">
        <f>Diesel!$H$22</f>
        <v>22731</v>
      </c>
      <c r="F5" s="34">
        <f>Laddhybrid!$H$22</f>
        <v>7496</v>
      </c>
      <c r="G5" s="34">
        <f>Etanol!$H$22</f>
        <v>223</v>
      </c>
      <c r="H5" s="34">
        <f>Gas!$H$22</f>
        <v>1513</v>
      </c>
    </row>
    <row r="6" spans="1:8" x14ac:dyDescent="0.3">
      <c r="A6" t="s">
        <v>45</v>
      </c>
      <c r="B6" s="35">
        <f>B5/B4</f>
        <v>1.410890524924213E-2</v>
      </c>
      <c r="C6" s="35">
        <f>C5/C4</f>
        <v>2.2948437224371954E-2</v>
      </c>
      <c r="D6" s="35">
        <f t="shared" ref="D6:H6" si="0">D5/D4</f>
        <v>3.2458388995198033E-2</v>
      </c>
      <c r="E6" s="35">
        <f>E5/E4</f>
        <v>4.3773397421084256E-2</v>
      </c>
      <c r="F6" s="35">
        <f t="shared" si="0"/>
        <v>5.8179334538934986E-2</v>
      </c>
      <c r="G6" s="35">
        <f>G5/G4</f>
        <v>6.6626829997012249E-2</v>
      </c>
      <c r="H6" s="35">
        <f t="shared" si="0"/>
        <v>9.6033005395112669E-2</v>
      </c>
    </row>
    <row r="35" spans="2:9" x14ac:dyDescent="0.3">
      <c r="C35" t="s">
        <v>21</v>
      </c>
      <c r="D35" t="s">
        <v>1</v>
      </c>
      <c r="E35" t="s">
        <v>0</v>
      </c>
      <c r="F35" t="s">
        <v>6</v>
      </c>
      <c r="G35" t="s">
        <v>22</v>
      </c>
      <c r="H35" t="s">
        <v>7</v>
      </c>
      <c r="I35" t="s">
        <v>13</v>
      </c>
    </row>
    <row r="36" spans="2:9" x14ac:dyDescent="0.3">
      <c r="B36" t="s">
        <v>43</v>
      </c>
      <c r="C36">
        <v>87746</v>
      </c>
      <c r="D36">
        <v>617907</v>
      </c>
      <c r="E36">
        <v>55394</v>
      </c>
      <c r="F36">
        <v>519288</v>
      </c>
      <c r="G36">
        <v>128843</v>
      </c>
      <c r="H36">
        <v>3347</v>
      </c>
      <c r="I36">
        <v>15755</v>
      </c>
    </row>
    <row r="37" spans="2:9" x14ac:dyDescent="0.3">
      <c r="B37" t="s">
        <v>46</v>
      </c>
      <c r="C37" s="34">
        <f>SUM(Elhybrid!$L$19:$L$22)</f>
        <v>0</v>
      </c>
      <c r="D37" s="34">
        <f>SUM(Bensin!$G$20:$G$23)</f>
        <v>3109</v>
      </c>
      <c r="E37" s="34">
        <f>SUM(El!$L$19:$L$22)</f>
        <v>2</v>
      </c>
      <c r="F37" s="34">
        <f>SUM(Diesel!$G$19:$G$22)</f>
        <v>8578</v>
      </c>
      <c r="G37" s="34">
        <f>SUM(Laddhybrid!$M$19:$M$22)</f>
        <v>19039</v>
      </c>
      <c r="H37" s="34">
        <f>SUM(Etanol!$M$19:$M$22)</f>
        <v>12190</v>
      </c>
      <c r="I37" s="34">
        <f>SUM(Gas!$M$19:$M$22)</f>
        <v>12834</v>
      </c>
    </row>
    <row r="38" spans="2:9" x14ac:dyDescent="0.3">
      <c r="B38" t="s">
        <v>45</v>
      </c>
      <c r="C38" s="32">
        <f>C37/C36</f>
        <v>0</v>
      </c>
      <c r="D38" s="32">
        <f t="shared" ref="D38:I38" si="1">D37/D36</f>
        <v>5.0315015042716781E-3</v>
      </c>
      <c r="E38" s="32">
        <f>E37/E36</f>
        <v>3.6104993320576236E-5</v>
      </c>
      <c r="F38" s="32">
        <f t="shared" si="1"/>
        <v>1.6518771856850148E-2</v>
      </c>
      <c r="G38" s="32">
        <f>G37/G36</f>
        <v>0.14776899016632647</v>
      </c>
      <c r="H38" s="32">
        <f t="shared" si="1"/>
        <v>3.6420675231550641</v>
      </c>
      <c r="I38" s="32">
        <f t="shared" si="1"/>
        <v>0.81459854014598543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5D35-7A49-4EFD-A9F3-3F15D2EE9DEE}">
  <dimension ref="A1:Q67"/>
  <sheetViews>
    <sheetView workbookViewId="0">
      <selection activeCell="K2" sqref="K2"/>
    </sheetView>
  </sheetViews>
  <sheetFormatPr defaultRowHeight="14.4" x14ac:dyDescent="0.3"/>
  <cols>
    <col min="1" max="1" width="15.109375" bestFit="1" customWidth="1"/>
  </cols>
  <sheetData>
    <row r="1" spans="1:17" x14ac:dyDescent="0.3">
      <c r="A1" t="s">
        <v>40</v>
      </c>
      <c r="K1" t="s">
        <v>42</v>
      </c>
    </row>
    <row r="3" spans="1:17" x14ac:dyDescent="0.3">
      <c r="B3" t="s">
        <v>39</v>
      </c>
    </row>
    <row r="4" spans="1:17" x14ac:dyDescent="0.3">
      <c r="A4" t="s">
        <v>38</v>
      </c>
      <c r="B4" t="s">
        <v>28</v>
      </c>
      <c r="C4" t="s">
        <v>29</v>
      </c>
      <c r="D4" t="s">
        <v>30</v>
      </c>
      <c r="E4" t="s">
        <v>31</v>
      </c>
      <c r="F4" t="s">
        <v>33</v>
      </c>
      <c r="G4" t="s">
        <v>35</v>
      </c>
      <c r="H4" t="s">
        <v>36</v>
      </c>
      <c r="K4" t="s">
        <v>1</v>
      </c>
      <c r="L4" t="s">
        <v>6</v>
      </c>
      <c r="M4" t="s">
        <v>0</v>
      </c>
      <c r="N4" t="s">
        <v>32</v>
      </c>
      <c r="O4" t="s">
        <v>34</v>
      </c>
      <c r="P4" t="s">
        <v>7</v>
      </c>
      <c r="Q4" t="s">
        <v>13</v>
      </c>
    </row>
    <row r="5" spans="1:17" x14ac:dyDescent="0.3">
      <c r="A5">
        <v>0</v>
      </c>
      <c r="B5">
        <v>580</v>
      </c>
      <c r="C5">
        <v>340</v>
      </c>
      <c r="D5">
        <v>81</v>
      </c>
      <c r="E5">
        <v>20</v>
      </c>
      <c r="F5">
        <v>55</v>
      </c>
      <c r="H5">
        <v>1</v>
      </c>
      <c r="J5">
        <v>0</v>
      </c>
      <c r="K5" s="32">
        <f>SUM($B$5:B5)/$B$67</f>
        <v>3.0328383183434427E-3</v>
      </c>
      <c r="L5" s="32">
        <f>SUM($C$5:C5)/$C$67</f>
        <v>5.4085869271272447E-3</v>
      </c>
      <c r="M5" s="32">
        <f>SUM($D$5:D5)/$D$67</f>
        <v>4.0581162324649298E-2</v>
      </c>
      <c r="N5" s="32">
        <f>SUM($E$5:E5)/$E$67</f>
        <v>7.4710496824803886E-3</v>
      </c>
      <c r="O5" s="32">
        <f>SUM($F$5:F5)/$F$67</f>
        <v>7.0440573770491803E-3</v>
      </c>
      <c r="P5" s="32">
        <f>SUM($G$5:G5)/$G$67</f>
        <v>0</v>
      </c>
      <c r="Q5" s="32">
        <f>SUM($H$5:H5)/$H$67</f>
        <v>2.5575447570332479E-4</v>
      </c>
    </row>
    <row r="6" spans="1:17" x14ac:dyDescent="0.3">
      <c r="A6">
        <v>1</v>
      </c>
      <c r="B6">
        <v>436</v>
      </c>
      <c r="C6">
        <v>279</v>
      </c>
      <c r="D6">
        <v>32</v>
      </c>
      <c r="E6">
        <v>11</v>
      </c>
      <c r="F6">
        <v>58</v>
      </c>
      <c r="H6">
        <v>2</v>
      </c>
      <c r="J6">
        <v>1</v>
      </c>
      <c r="K6" s="32">
        <f>SUM($B$5:B6)/$B$67</f>
        <v>5.3126960886843754E-3</v>
      </c>
      <c r="L6" s="32">
        <f>SUM($C$5:C6)/$C$67</f>
        <v>9.846809729093426E-3</v>
      </c>
      <c r="M6" s="32">
        <f>SUM($D$5:D6)/$D$67</f>
        <v>5.6613226452905813E-2</v>
      </c>
      <c r="N6" s="32">
        <f>SUM($E$5:E6)/$E$67</f>
        <v>1.1580127007844603E-2</v>
      </c>
      <c r="O6" s="32">
        <f>SUM($F$5:F6)/$F$67</f>
        <v>1.4472336065573771E-2</v>
      </c>
      <c r="P6" s="32">
        <f>SUM($G$5:G6)/$G$67</f>
        <v>0</v>
      </c>
      <c r="Q6" s="32">
        <f>SUM($H$5:H6)/$H$67</f>
        <v>7.6726342710997447E-4</v>
      </c>
    </row>
    <row r="7" spans="1:17" x14ac:dyDescent="0.3">
      <c r="A7">
        <v>2</v>
      </c>
      <c r="B7">
        <v>527</v>
      </c>
      <c r="C7">
        <v>324</v>
      </c>
      <c r="D7">
        <v>18</v>
      </c>
      <c r="E7">
        <v>2</v>
      </c>
      <c r="F7">
        <v>33</v>
      </c>
      <c r="G7">
        <v>1</v>
      </c>
      <c r="H7">
        <v>1</v>
      </c>
      <c r="J7">
        <v>2</v>
      </c>
      <c r="K7" s="32">
        <f>SUM($B$5:B7)/$B$67</f>
        <v>8.0683957331102278E-3</v>
      </c>
      <c r="L7" s="32">
        <f>SUM($C$5:C7)/$C$67</f>
        <v>1.5000874918473506E-2</v>
      </c>
      <c r="M7" s="32">
        <f>SUM($D$5:D7)/$D$67</f>
        <v>6.5631262525050096E-2</v>
      </c>
      <c r="N7" s="32">
        <f>SUM($E$5:E7)/$E$67</f>
        <v>1.2327231976092642E-2</v>
      </c>
      <c r="O7" s="32">
        <f>SUM($F$5:F7)/$F$67</f>
        <v>1.8698770491803279E-2</v>
      </c>
      <c r="P7" s="32">
        <f>SUM($G$5:G7)/$G$67</f>
        <v>1.2750223128904755E-4</v>
      </c>
      <c r="Q7" s="32">
        <f>SUM($H$5:H7)/$H$67</f>
        <v>1.0230179028132991E-3</v>
      </c>
    </row>
    <row r="8" spans="1:17" x14ac:dyDescent="0.3">
      <c r="A8">
        <v>3</v>
      </c>
      <c r="B8">
        <v>456</v>
      </c>
      <c r="C8">
        <v>217</v>
      </c>
      <c r="D8">
        <v>19</v>
      </c>
      <c r="E8">
        <v>5</v>
      </c>
      <c r="F8">
        <v>73</v>
      </c>
      <c r="G8">
        <v>1</v>
      </c>
      <c r="H8">
        <v>1</v>
      </c>
      <c r="J8">
        <v>3</v>
      </c>
      <c r="K8" s="32">
        <f>SUM($B$5:B8)/$B$67</f>
        <v>1.0452834135118176E-2</v>
      </c>
      <c r="L8" s="32">
        <f>SUM($C$5:C8)/$C$67</f>
        <v>1.8452825986669422E-2</v>
      </c>
      <c r="M8" s="32">
        <f>SUM($D$5:D8)/$D$67</f>
        <v>7.5150300601202411E-2</v>
      </c>
      <c r="N8" s="32">
        <f>SUM($E$5:E8)/$E$67</f>
        <v>1.4194994396712738E-2</v>
      </c>
      <c r="O8" s="32">
        <f>SUM($F$5:F8)/$F$67</f>
        <v>2.804815573770492E-2</v>
      </c>
      <c r="P8" s="32">
        <f>SUM($G$5:G8)/$G$67</f>
        <v>2.550044625780951E-4</v>
      </c>
      <c r="Q8" s="32">
        <f>SUM($H$5:H8)/$H$67</f>
        <v>1.2787723785166241E-3</v>
      </c>
    </row>
    <row r="9" spans="1:17" x14ac:dyDescent="0.3">
      <c r="A9">
        <v>4</v>
      </c>
      <c r="B9">
        <v>382</v>
      </c>
      <c r="C9">
        <v>305</v>
      </c>
      <c r="D9">
        <v>19</v>
      </c>
      <c r="E9">
        <v>4</v>
      </c>
      <c r="F9">
        <v>95</v>
      </c>
      <c r="G9">
        <v>1</v>
      </c>
      <c r="J9">
        <v>4</v>
      </c>
      <c r="K9" s="32">
        <f>SUM($B$5:B9)/$B$67</f>
        <v>1.2450324199958169E-2</v>
      </c>
      <c r="L9" s="32">
        <f>SUM($C$5:C9)/$C$67</f>
        <v>2.3304646612474746E-2</v>
      </c>
      <c r="M9" s="32">
        <f>SUM($D$5:D9)/$D$67</f>
        <v>8.4669338677354711E-2</v>
      </c>
      <c r="N9" s="32">
        <f>SUM($E$5:E9)/$E$67</f>
        <v>1.5689204333208816E-2</v>
      </c>
      <c r="O9" s="32">
        <f>SUM($F$5:F9)/$F$67</f>
        <v>4.0215163934426229E-2</v>
      </c>
      <c r="P9" s="32">
        <f>SUM($G$5:G9)/$G$67</f>
        <v>3.8250669386714268E-4</v>
      </c>
      <c r="Q9" s="32">
        <f>SUM($H$5:H9)/$H$67</f>
        <v>1.2787723785166241E-3</v>
      </c>
    </row>
    <row r="10" spans="1:17" x14ac:dyDescent="0.3">
      <c r="A10">
        <v>5</v>
      </c>
      <c r="B10">
        <v>524</v>
      </c>
      <c r="C10">
        <v>437</v>
      </c>
      <c r="D10">
        <v>12</v>
      </c>
      <c r="E10">
        <v>10</v>
      </c>
      <c r="F10">
        <v>90</v>
      </c>
      <c r="H10">
        <v>2</v>
      </c>
      <c r="J10">
        <v>5</v>
      </c>
      <c r="K10" s="32">
        <f>SUM($B$5:B10)/$B$67</f>
        <v>1.5190336749633968E-2</v>
      </c>
      <c r="L10" s="32">
        <f>SUM($C$5:C10)/$C$67</f>
        <v>3.0256271574694175E-2</v>
      </c>
      <c r="M10" s="32">
        <f>SUM($D$5:D10)/$D$67</f>
        <v>9.0681362725450895E-2</v>
      </c>
      <c r="N10" s="32">
        <f>SUM($E$5:E10)/$E$67</f>
        <v>1.9424729174449009E-2</v>
      </c>
      <c r="O10" s="32">
        <f>SUM($F$5:F10)/$F$67</f>
        <v>5.1741803278688527E-2</v>
      </c>
      <c r="P10" s="32">
        <f>SUM($G$5:G10)/$G$67</f>
        <v>3.8250669386714268E-4</v>
      </c>
      <c r="Q10" s="32">
        <f>SUM($H$5:H10)/$H$67</f>
        <v>1.7902813299232737E-3</v>
      </c>
    </row>
    <row r="11" spans="1:17" x14ac:dyDescent="0.3">
      <c r="A11">
        <v>6</v>
      </c>
      <c r="B11">
        <v>607</v>
      </c>
      <c r="C11">
        <v>539</v>
      </c>
      <c r="D11">
        <v>32</v>
      </c>
      <c r="E11">
        <v>29</v>
      </c>
      <c r="F11">
        <v>80</v>
      </c>
      <c r="H11">
        <v>2</v>
      </c>
      <c r="J11">
        <v>6</v>
      </c>
      <c r="K11" s="32">
        <f>SUM($B$5:B11)/$B$67</f>
        <v>1.836435892072788E-2</v>
      </c>
      <c r="L11" s="32">
        <f>SUM($C$5:C11)/$C$67</f>
        <v>3.8830472615051778E-2</v>
      </c>
      <c r="M11" s="32">
        <f>SUM($D$5:D11)/$D$67</f>
        <v>0.10671342685370741</v>
      </c>
      <c r="N11" s="32">
        <f>SUM($E$5:E11)/$E$67</f>
        <v>3.0257751214045572E-2</v>
      </c>
      <c r="O11" s="32">
        <f>SUM($F$5:F11)/$F$67</f>
        <v>6.1987704918032786E-2</v>
      </c>
      <c r="P11" s="32">
        <f>SUM($G$5:G11)/$G$67</f>
        <v>3.8250669386714268E-4</v>
      </c>
      <c r="Q11" s="32">
        <f>SUM($H$5:H11)/$H$67</f>
        <v>2.3017902813299231E-3</v>
      </c>
    </row>
    <row r="12" spans="1:17" x14ac:dyDescent="0.3">
      <c r="A12">
        <v>7</v>
      </c>
      <c r="B12">
        <v>854</v>
      </c>
      <c r="C12">
        <v>724</v>
      </c>
      <c r="D12">
        <v>116</v>
      </c>
      <c r="E12">
        <v>46</v>
      </c>
      <c r="F12">
        <v>253</v>
      </c>
      <c r="J12">
        <v>7</v>
      </c>
      <c r="K12" s="32">
        <f>SUM($B$5:B12)/$B$67</f>
        <v>2.2829951892909432E-2</v>
      </c>
      <c r="L12" s="32">
        <f>SUM($C$5:C12)/$C$67</f>
        <v>5.0347581248110972E-2</v>
      </c>
      <c r="M12" s="32">
        <f>SUM($D$5:D12)/$D$67</f>
        <v>0.16482965931863727</v>
      </c>
      <c r="N12" s="32">
        <f>SUM($E$5:E12)/$E$67</f>
        <v>4.7441165483750464E-2</v>
      </c>
      <c r="O12" s="32">
        <f>SUM($F$5:F12)/$F$67</f>
        <v>9.4390368852459022E-2</v>
      </c>
      <c r="P12" s="32">
        <f>SUM($G$5:G12)/$G$67</f>
        <v>3.8250669386714268E-4</v>
      </c>
      <c r="Q12" s="32">
        <f>SUM($H$5:H12)/$H$67</f>
        <v>2.3017902813299231E-3</v>
      </c>
    </row>
    <row r="13" spans="1:17" x14ac:dyDescent="0.3">
      <c r="A13">
        <v>8</v>
      </c>
      <c r="B13">
        <v>655</v>
      </c>
      <c r="C13">
        <v>712</v>
      </c>
      <c r="D13">
        <v>109</v>
      </c>
      <c r="E13">
        <v>55</v>
      </c>
      <c r="F13">
        <v>239</v>
      </c>
      <c r="G13">
        <v>1</v>
      </c>
      <c r="H13">
        <v>4</v>
      </c>
      <c r="J13">
        <v>8</v>
      </c>
      <c r="K13" s="32">
        <f>SUM($B$5:B13)/$B$67</f>
        <v>2.6254967580004184E-2</v>
      </c>
      <c r="L13" s="32">
        <f>SUM($C$5:C13)/$C$67</f>
        <v>6.167379857785979E-2</v>
      </c>
      <c r="M13" s="32">
        <f>SUM($D$5:D13)/$D$67</f>
        <v>0.21943887775551102</v>
      </c>
      <c r="N13" s="32">
        <f>SUM($E$5:E13)/$E$67</f>
        <v>6.798655211057153E-2</v>
      </c>
      <c r="O13" s="32">
        <f>SUM($F$5:F13)/$F$67</f>
        <v>0.125</v>
      </c>
      <c r="P13" s="32">
        <f>SUM($G$5:G13)/$G$67</f>
        <v>5.1000892515619021E-4</v>
      </c>
      <c r="Q13" s="32">
        <f>SUM($H$5:H13)/$H$67</f>
        <v>3.3248081841432226E-3</v>
      </c>
    </row>
    <row r="14" spans="1:17" x14ac:dyDescent="0.3">
      <c r="A14">
        <v>9</v>
      </c>
      <c r="B14">
        <v>548</v>
      </c>
      <c r="C14">
        <v>585</v>
      </c>
      <c r="D14">
        <v>102</v>
      </c>
      <c r="E14">
        <v>41</v>
      </c>
      <c r="F14">
        <v>323</v>
      </c>
      <c r="H14">
        <v>7</v>
      </c>
      <c r="J14">
        <v>9</v>
      </c>
      <c r="K14" s="32">
        <f>SUM($B$5:B14)/$B$67</f>
        <v>2.9120476887680401E-2</v>
      </c>
      <c r="L14" s="32">
        <f>SUM($C$5:C14)/$C$67</f>
        <v>7.0979749614240487E-2</v>
      </c>
      <c r="M14" s="32">
        <f>SUM($D$5:D14)/$D$67</f>
        <v>0.27054108216432865</v>
      </c>
      <c r="N14" s="32">
        <f>SUM($E$5:E14)/$E$67</f>
        <v>8.3302203959656332E-2</v>
      </c>
      <c r="O14" s="32">
        <f>SUM($F$5:F14)/$F$67</f>
        <v>0.16636782786885246</v>
      </c>
      <c r="P14" s="32">
        <f>SUM($G$5:G14)/$G$67</f>
        <v>5.1000892515619021E-4</v>
      </c>
      <c r="Q14" s="32">
        <f>SUM($H$5:H14)/$H$67</f>
        <v>5.1150895140664966E-3</v>
      </c>
    </row>
    <row r="15" spans="1:17" x14ac:dyDescent="0.3">
      <c r="A15">
        <v>10</v>
      </c>
      <c r="B15">
        <v>438</v>
      </c>
      <c r="C15">
        <v>559</v>
      </c>
      <c r="D15">
        <v>77</v>
      </c>
      <c r="E15">
        <v>54</v>
      </c>
      <c r="F15">
        <v>242</v>
      </c>
      <c r="G15">
        <v>2</v>
      </c>
      <c r="H15">
        <v>29</v>
      </c>
      <c r="J15">
        <v>10</v>
      </c>
      <c r="K15" s="32">
        <f>SUM($B$5:B15)/$B$67</f>
        <v>3.1410792721188033E-2</v>
      </c>
      <c r="L15" s="32">
        <f>SUM($C$5:C15)/$C$67</f>
        <v>7.9872102826782046E-2</v>
      </c>
      <c r="M15" s="32">
        <f>SUM($D$5:D15)/$D$67</f>
        <v>0.3091182364729459</v>
      </c>
      <c r="N15" s="32">
        <f>SUM($E$5:E15)/$E$67</f>
        <v>0.10347403810235338</v>
      </c>
      <c r="O15" s="32">
        <f>SUM($F$5:F15)/$F$67</f>
        <v>0.19736168032786885</v>
      </c>
      <c r="P15" s="32">
        <f>SUM($G$5:G15)/$G$67</f>
        <v>7.6501338773428537E-4</v>
      </c>
      <c r="Q15" s="32">
        <f>SUM($H$5:H15)/$H$67</f>
        <v>1.2531969309462916E-2</v>
      </c>
    </row>
    <row r="16" spans="1:17" x14ac:dyDescent="0.3">
      <c r="A16">
        <v>11</v>
      </c>
      <c r="B16">
        <v>445</v>
      </c>
      <c r="C16">
        <v>511</v>
      </c>
      <c r="D16">
        <v>50</v>
      </c>
      <c r="E16">
        <v>71</v>
      </c>
      <c r="F16">
        <v>225</v>
      </c>
      <c r="H16">
        <v>18</v>
      </c>
      <c r="J16">
        <v>11</v>
      </c>
      <c r="K16" s="32">
        <f>SUM($B$5:B16)/$B$67</f>
        <v>3.3737711775779125E-2</v>
      </c>
      <c r="L16" s="32">
        <f>SUM($C$5:C16)/$C$67</f>
        <v>8.8000890826082118E-2</v>
      </c>
      <c r="M16" s="32">
        <f>SUM($D$5:D16)/$D$67</f>
        <v>0.33416833667334667</v>
      </c>
      <c r="N16" s="32">
        <f>SUM($E$5:E16)/$E$67</f>
        <v>0.12999626447515875</v>
      </c>
      <c r="O16" s="32">
        <f>SUM($F$5:F16)/$F$67</f>
        <v>0.22617827868852458</v>
      </c>
      <c r="P16" s="32">
        <f>SUM($G$5:G16)/$G$67</f>
        <v>7.6501338773428537E-4</v>
      </c>
      <c r="Q16" s="32">
        <f>SUM($H$5:H16)/$H$67</f>
        <v>1.7135549872122763E-2</v>
      </c>
    </row>
    <row r="17" spans="1:17" x14ac:dyDescent="0.3">
      <c r="A17">
        <v>12</v>
      </c>
      <c r="B17">
        <v>354</v>
      </c>
      <c r="C17">
        <v>458</v>
      </c>
      <c r="D17">
        <v>80</v>
      </c>
      <c r="E17">
        <v>43</v>
      </c>
      <c r="F17">
        <v>199</v>
      </c>
      <c r="G17">
        <v>1</v>
      </c>
      <c r="H17">
        <v>13</v>
      </c>
      <c r="J17">
        <v>12</v>
      </c>
      <c r="K17" s="32">
        <f>SUM($B$5:B17)/$B$67</f>
        <v>3.5588788956285297E-2</v>
      </c>
      <c r="L17" s="32">
        <f>SUM($C$5:C17)/$C$67</f>
        <v>9.52865755690947E-2</v>
      </c>
      <c r="M17" s="32">
        <f>SUM($D$5:D17)/$D$67</f>
        <v>0.37424849699398799</v>
      </c>
      <c r="N17" s="32">
        <f>SUM($E$5:E17)/$E$67</f>
        <v>0.1460590212924916</v>
      </c>
      <c r="O17" s="32">
        <f>SUM($F$5:F17)/$F$67</f>
        <v>0.25166495901639346</v>
      </c>
      <c r="P17" s="32">
        <f>SUM($G$5:G17)/$G$67</f>
        <v>8.9251561902333289E-4</v>
      </c>
      <c r="Q17" s="32">
        <f>SUM($H$5:H17)/$H$67</f>
        <v>2.0460358056265986E-2</v>
      </c>
    </row>
    <row r="18" spans="1:17" x14ac:dyDescent="0.3">
      <c r="A18">
        <v>13</v>
      </c>
      <c r="B18">
        <v>473</v>
      </c>
      <c r="C18">
        <v>445</v>
      </c>
      <c r="D18">
        <v>177</v>
      </c>
      <c r="E18">
        <v>44</v>
      </c>
      <c r="F18">
        <v>223</v>
      </c>
      <c r="H18">
        <v>29</v>
      </c>
      <c r="J18">
        <v>13</v>
      </c>
      <c r="K18" s="32">
        <f>SUM($B$5:B18)/$B$67</f>
        <v>3.8062120895210209E-2</v>
      </c>
      <c r="L18" s="32">
        <f>SUM($C$5:C18)/$C$67</f>
        <v>0.10236546140018771</v>
      </c>
      <c r="M18" s="32">
        <f>SUM($D$5:D18)/$D$67</f>
        <v>0.46292585170340683</v>
      </c>
      <c r="N18" s="32">
        <f>SUM($E$5:E18)/$E$67</f>
        <v>0.16249533059394844</v>
      </c>
      <c r="O18" s="32">
        <f>SUM($F$5:F18)/$F$67</f>
        <v>0.28022540983606559</v>
      </c>
      <c r="P18" s="32">
        <f>SUM($G$5:G18)/$G$67</f>
        <v>8.9251561902333289E-4</v>
      </c>
      <c r="Q18" s="32">
        <f>SUM($H$5:H18)/$H$67</f>
        <v>2.7877237851662403E-2</v>
      </c>
    </row>
    <row r="19" spans="1:17" x14ac:dyDescent="0.3">
      <c r="A19">
        <v>14</v>
      </c>
      <c r="B19">
        <v>406</v>
      </c>
      <c r="C19">
        <v>389</v>
      </c>
      <c r="D19">
        <v>185</v>
      </c>
      <c r="E19">
        <v>48</v>
      </c>
      <c r="F19">
        <v>228</v>
      </c>
      <c r="G19">
        <v>2</v>
      </c>
      <c r="H19">
        <v>26</v>
      </c>
      <c r="J19">
        <v>14</v>
      </c>
      <c r="K19" s="32">
        <f>SUM($B$5:B19)/$B$67</f>
        <v>4.0185107718050617E-2</v>
      </c>
      <c r="L19" s="32">
        <f>SUM($C$5:C19)/$C$67</f>
        <v>0.10855352114916565</v>
      </c>
      <c r="M19" s="32">
        <f>SUM($D$5:D19)/$D$67</f>
        <v>0.55561122244488981</v>
      </c>
      <c r="N19" s="32">
        <f>SUM($E$5:E19)/$E$67</f>
        <v>0.18042584983190138</v>
      </c>
      <c r="O19" s="32">
        <f>SUM($F$5:F19)/$F$67</f>
        <v>0.3094262295081967</v>
      </c>
      <c r="P19" s="32">
        <f>SUM($G$5:G19)/$G$67</f>
        <v>1.1475200816014281E-3</v>
      </c>
      <c r="Q19" s="32">
        <f>SUM($H$5:H19)/$H$67</f>
        <v>3.4526854219948847E-2</v>
      </c>
    </row>
    <row r="20" spans="1:17" x14ac:dyDescent="0.3">
      <c r="A20">
        <v>15</v>
      </c>
      <c r="B20">
        <v>364</v>
      </c>
      <c r="C20">
        <v>341</v>
      </c>
      <c r="D20">
        <v>99</v>
      </c>
      <c r="E20">
        <v>38</v>
      </c>
      <c r="F20">
        <v>212</v>
      </c>
      <c r="H20">
        <v>21</v>
      </c>
      <c r="J20">
        <v>15</v>
      </c>
      <c r="K20" s="32">
        <f>SUM($B$5:B20)/$B$67</f>
        <v>4.2088475214390297E-2</v>
      </c>
      <c r="L20" s="32">
        <f>SUM($C$5:C20)/$C$67</f>
        <v>0.1139780156849021</v>
      </c>
      <c r="M20" s="32">
        <f>SUM($D$5:D20)/$D$67</f>
        <v>0.60521042084168342</v>
      </c>
      <c r="N20" s="32">
        <f>SUM($E$5:E20)/$E$67</f>
        <v>0.19462084422861411</v>
      </c>
      <c r="O20" s="32">
        <f>SUM($F$5:F20)/$F$67</f>
        <v>0.33657786885245899</v>
      </c>
      <c r="P20" s="32">
        <f>SUM($G$5:G20)/$G$67</f>
        <v>1.1475200816014281E-3</v>
      </c>
      <c r="Q20" s="32">
        <f>SUM($H$5:H20)/$H$67</f>
        <v>3.9897698209718668E-2</v>
      </c>
    </row>
    <row r="21" spans="1:17" x14ac:dyDescent="0.3">
      <c r="A21">
        <v>16</v>
      </c>
      <c r="B21">
        <v>467</v>
      </c>
      <c r="C21">
        <v>376</v>
      </c>
      <c r="D21">
        <v>66</v>
      </c>
      <c r="E21">
        <v>43</v>
      </c>
      <c r="F21">
        <v>163</v>
      </c>
      <c r="G21">
        <v>5</v>
      </c>
      <c r="H21">
        <v>16</v>
      </c>
      <c r="J21">
        <v>16</v>
      </c>
      <c r="K21" s="32">
        <f>SUM($B$5:B21)/$B$67</f>
        <v>4.4530432963815099E-2</v>
      </c>
      <c r="L21" s="32">
        <f>SUM($C$5:C21)/$C$67</f>
        <v>0.11995927652196045</v>
      </c>
      <c r="M21" s="32">
        <f>SUM($D$5:D21)/$D$67</f>
        <v>0.63827655310621245</v>
      </c>
      <c r="N21" s="32">
        <f>SUM($E$5:E21)/$E$67</f>
        <v>0.21068360104594697</v>
      </c>
      <c r="O21" s="32">
        <f>SUM($F$5:F21)/$F$67</f>
        <v>0.35745389344262296</v>
      </c>
      <c r="P21" s="32">
        <f>SUM($G$5:G21)/$G$67</f>
        <v>1.7850312380466658E-3</v>
      </c>
      <c r="Q21" s="32">
        <f>SUM($H$5:H21)/$H$67</f>
        <v>4.3989769820971865E-2</v>
      </c>
    </row>
    <row r="22" spans="1:17" x14ac:dyDescent="0.3">
      <c r="A22">
        <v>17</v>
      </c>
      <c r="B22">
        <v>357</v>
      </c>
      <c r="C22">
        <v>377</v>
      </c>
      <c r="D22">
        <v>40</v>
      </c>
      <c r="E22">
        <v>48</v>
      </c>
      <c r="F22">
        <v>213</v>
      </c>
      <c r="G22">
        <v>5</v>
      </c>
      <c r="H22">
        <v>10</v>
      </c>
      <c r="J22">
        <v>17</v>
      </c>
      <c r="K22" s="32">
        <f>SUM($B$5:B22)/$B$67</f>
        <v>4.6397197239071326E-2</v>
      </c>
      <c r="L22" s="32">
        <f>SUM($C$5:C22)/$C$67</f>
        <v>0.12595644496762801</v>
      </c>
      <c r="M22" s="32">
        <f>SUM($D$5:D22)/$D$67</f>
        <v>0.65831663326653311</v>
      </c>
      <c r="N22" s="32">
        <f>SUM($E$5:E22)/$E$67</f>
        <v>0.22861412028389988</v>
      </c>
      <c r="O22" s="32">
        <f>SUM($F$5:F22)/$F$67</f>
        <v>0.38473360655737704</v>
      </c>
      <c r="P22" s="32">
        <f>SUM($G$5:G22)/$G$67</f>
        <v>2.4225423944919037E-3</v>
      </c>
      <c r="Q22" s="32">
        <f>SUM($H$5:H22)/$H$67</f>
        <v>4.6547314578005115E-2</v>
      </c>
    </row>
    <row r="23" spans="1:17" x14ac:dyDescent="0.3">
      <c r="A23">
        <v>18</v>
      </c>
      <c r="B23">
        <v>337</v>
      </c>
      <c r="C23">
        <v>336</v>
      </c>
      <c r="D23">
        <v>40</v>
      </c>
      <c r="E23">
        <v>35</v>
      </c>
      <c r="F23">
        <v>123</v>
      </c>
      <c r="G23">
        <v>18</v>
      </c>
      <c r="H23">
        <v>13</v>
      </c>
      <c r="J23">
        <v>18</v>
      </c>
      <c r="K23" s="32">
        <f>SUM($B$5:B23)/$B$67</f>
        <v>4.815938088266053E-2</v>
      </c>
      <c r="L23" s="32">
        <f>SUM($C$5:C23)/$C$67</f>
        <v>0.13130140146031846</v>
      </c>
      <c r="M23" s="32">
        <f>SUM($D$5:D23)/$D$67</f>
        <v>0.67835671342685366</v>
      </c>
      <c r="N23" s="32">
        <f>SUM($E$5:E23)/$E$67</f>
        <v>0.24168845722824056</v>
      </c>
      <c r="O23" s="32">
        <f>SUM($F$5:F23)/$F$67</f>
        <v>0.40048668032786883</v>
      </c>
      <c r="P23" s="32">
        <f>SUM($G$5:G23)/$G$67</f>
        <v>4.7175825576947598E-3</v>
      </c>
      <c r="Q23" s="32">
        <f>SUM($H$5:H23)/$H$67</f>
        <v>4.9872122762148335E-2</v>
      </c>
    </row>
    <row r="24" spans="1:17" x14ac:dyDescent="0.3">
      <c r="A24">
        <v>19</v>
      </c>
      <c r="B24">
        <v>348</v>
      </c>
      <c r="C24">
        <v>365</v>
      </c>
      <c r="D24">
        <v>40</v>
      </c>
      <c r="E24">
        <v>37</v>
      </c>
      <c r="F24">
        <v>98</v>
      </c>
      <c r="G24">
        <v>6</v>
      </c>
      <c r="H24">
        <v>17</v>
      </c>
      <c r="J24">
        <v>19</v>
      </c>
      <c r="K24" s="32">
        <f>SUM($B$5:B24)/$B$67</f>
        <v>4.9979083873666598E-2</v>
      </c>
      <c r="L24" s="32">
        <f>SUM($C$5:C24)/$C$67</f>
        <v>0.13710767860267567</v>
      </c>
      <c r="M24" s="32">
        <f>SUM($D$5:D24)/$D$67</f>
        <v>0.69839679358717432</v>
      </c>
      <c r="N24" s="32">
        <f>SUM($E$5:E24)/$E$67</f>
        <v>0.25550989914082928</v>
      </c>
      <c r="O24" s="32">
        <f>SUM($F$5:F24)/$F$67</f>
        <v>0.41303790983606559</v>
      </c>
      <c r="P24" s="32">
        <f>SUM($G$5:G24)/$G$67</f>
        <v>5.4825959454290448E-3</v>
      </c>
      <c r="Q24" s="32">
        <f>SUM($H$5:H24)/$H$67</f>
        <v>5.421994884910486E-2</v>
      </c>
    </row>
    <row r="25" spans="1:17" x14ac:dyDescent="0.3">
      <c r="A25">
        <v>20</v>
      </c>
      <c r="B25">
        <v>302</v>
      </c>
      <c r="C25">
        <v>321</v>
      </c>
      <c r="D25">
        <v>40</v>
      </c>
      <c r="E25">
        <v>21</v>
      </c>
      <c r="F25">
        <v>94</v>
      </c>
      <c r="G25">
        <v>5</v>
      </c>
      <c r="H25">
        <v>13</v>
      </c>
      <c r="J25">
        <v>20</v>
      </c>
      <c r="K25" s="32">
        <f>SUM($B$5:B25)/$B$67</f>
        <v>5.1558251411838528E-2</v>
      </c>
      <c r="L25" s="32">
        <f>SUM($C$5:C25)/$C$67</f>
        <v>0.14221402096622815</v>
      </c>
      <c r="M25" s="32">
        <f>SUM($D$5:D25)/$D$67</f>
        <v>0.71843687374749499</v>
      </c>
      <c r="N25" s="32">
        <f>SUM($E$5:E25)/$E$67</f>
        <v>0.26335450130743371</v>
      </c>
      <c r="O25" s="32">
        <f>SUM($F$5:F25)/$F$67</f>
        <v>0.42507684426229508</v>
      </c>
      <c r="P25" s="32">
        <f>SUM($G$5:G25)/$G$67</f>
        <v>6.1201071018742829E-3</v>
      </c>
      <c r="Q25" s="32">
        <f>SUM($H$5:H25)/$H$67</f>
        <v>5.754475703324808E-2</v>
      </c>
    </row>
    <row r="26" spans="1:17" x14ac:dyDescent="0.3">
      <c r="A26">
        <v>21</v>
      </c>
      <c r="B26">
        <v>281</v>
      </c>
      <c r="C26">
        <v>330</v>
      </c>
      <c r="D26">
        <v>38</v>
      </c>
      <c r="E26">
        <v>22</v>
      </c>
      <c r="F26">
        <v>91</v>
      </c>
      <c r="G26">
        <v>9</v>
      </c>
      <c r="H26">
        <v>10</v>
      </c>
      <c r="J26">
        <v>21</v>
      </c>
      <c r="K26" s="32">
        <f>SUM($B$5:B26)/$B$67</f>
        <v>5.3027609286760091E-2</v>
      </c>
      <c r="L26" s="32">
        <f>SUM($C$5:C26)/$C$67</f>
        <v>0.1474635318072634</v>
      </c>
      <c r="M26" s="32">
        <f>SUM($D$5:D26)/$D$67</f>
        <v>0.73747494989979956</v>
      </c>
      <c r="N26" s="32">
        <f>SUM($E$5:E26)/$E$67</f>
        <v>0.2715726559581621</v>
      </c>
      <c r="O26" s="32">
        <f>SUM($F$5:F26)/$F$67</f>
        <v>0.43673155737704916</v>
      </c>
      <c r="P26" s="32">
        <f>SUM($G$5:G26)/$G$67</f>
        <v>7.2676271834757108E-3</v>
      </c>
      <c r="Q26" s="32">
        <f>SUM($H$5:H26)/$H$67</f>
        <v>6.010230179028133E-2</v>
      </c>
    </row>
    <row r="27" spans="1:17" x14ac:dyDescent="0.3">
      <c r="A27">
        <v>22</v>
      </c>
      <c r="B27">
        <v>332</v>
      </c>
      <c r="C27">
        <v>329</v>
      </c>
      <c r="D27">
        <v>27</v>
      </c>
      <c r="E27">
        <v>26</v>
      </c>
      <c r="F27">
        <v>107</v>
      </c>
      <c r="G27">
        <v>12</v>
      </c>
      <c r="H27">
        <v>6</v>
      </c>
      <c r="J27">
        <v>22</v>
      </c>
      <c r="K27" s="32">
        <f>SUM($B$5:B27)/$B$67</f>
        <v>5.4763647772432547E-2</v>
      </c>
      <c r="L27" s="32">
        <f>SUM($C$5:C27)/$C$67</f>
        <v>0.15269713503968949</v>
      </c>
      <c r="M27" s="32">
        <f>SUM($D$5:D27)/$D$67</f>
        <v>0.75100200400801598</v>
      </c>
      <c r="N27" s="32">
        <f>SUM($E$5:E27)/$E$67</f>
        <v>0.28128502054538662</v>
      </c>
      <c r="O27" s="32">
        <f>SUM($F$5:F27)/$F$67</f>
        <v>0.45043545081967212</v>
      </c>
      <c r="P27" s="32">
        <f>SUM($G$5:G27)/$G$67</f>
        <v>8.7976539589442824E-3</v>
      </c>
      <c r="Q27" s="32">
        <f>SUM($H$5:H27)/$H$67</f>
        <v>6.1636828644501276E-2</v>
      </c>
    </row>
    <row r="28" spans="1:17" x14ac:dyDescent="0.3">
      <c r="A28">
        <v>23</v>
      </c>
      <c r="B28">
        <v>234</v>
      </c>
      <c r="C28">
        <v>275</v>
      </c>
      <c r="D28">
        <v>10</v>
      </c>
      <c r="E28">
        <v>25</v>
      </c>
      <c r="F28">
        <v>115</v>
      </c>
      <c r="G28">
        <v>5</v>
      </c>
      <c r="H28">
        <v>15</v>
      </c>
      <c r="J28">
        <v>23</v>
      </c>
      <c r="K28" s="32">
        <f>SUM($B$5:B28)/$B$67</f>
        <v>5.5987241162936623E-2</v>
      </c>
      <c r="L28" s="32">
        <f>SUM($C$5:C28)/$C$67</f>
        <v>0.15707172740721886</v>
      </c>
      <c r="M28" s="32">
        <f>SUM($D$5:D28)/$D$67</f>
        <v>0.7560120240480962</v>
      </c>
      <c r="N28" s="32">
        <f>SUM($E$5:E28)/$E$67</f>
        <v>0.29062383264848712</v>
      </c>
      <c r="O28" s="32">
        <f>SUM($F$5:F28)/$F$67</f>
        <v>0.4651639344262295</v>
      </c>
      <c r="P28" s="32">
        <f>SUM($G$5:G28)/$G$67</f>
        <v>9.4351651153895197E-3</v>
      </c>
      <c r="Q28" s="32">
        <f>SUM($H$5:H28)/$H$67</f>
        <v>6.5473145780051145E-2</v>
      </c>
    </row>
    <row r="29" spans="1:17" x14ac:dyDescent="0.3">
      <c r="A29">
        <v>24</v>
      </c>
      <c r="B29">
        <v>215</v>
      </c>
      <c r="C29">
        <v>241</v>
      </c>
      <c r="D29">
        <v>10</v>
      </c>
      <c r="E29">
        <v>40</v>
      </c>
      <c r="F29">
        <v>140</v>
      </c>
      <c r="H29">
        <v>15</v>
      </c>
      <c r="J29">
        <v>24</v>
      </c>
      <c r="K29" s="32">
        <f>SUM($B$5:B29)/$B$67</f>
        <v>5.7111482953357037E-2</v>
      </c>
      <c r="L29" s="32">
        <f>SUM($C$5:C29)/$C$67</f>
        <v>0.16090546108203554</v>
      </c>
      <c r="M29" s="32">
        <f>SUM($D$5:D29)/$D$67</f>
        <v>0.76102204408817631</v>
      </c>
      <c r="N29" s="32">
        <f>SUM($E$5:E29)/$E$67</f>
        <v>0.30556593201344789</v>
      </c>
      <c r="O29" s="32">
        <f>SUM($F$5:F29)/$F$67</f>
        <v>0.48309426229508196</v>
      </c>
      <c r="P29" s="32">
        <f>SUM($G$5:G29)/$G$67</f>
        <v>9.4351651153895197E-3</v>
      </c>
      <c r="Q29" s="32">
        <f>SUM($H$5:H29)/$H$67</f>
        <v>6.9309462915601028E-2</v>
      </c>
    </row>
    <row r="30" spans="1:17" x14ac:dyDescent="0.3">
      <c r="A30">
        <v>25</v>
      </c>
      <c r="B30">
        <v>204</v>
      </c>
      <c r="C30">
        <v>294</v>
      </c>
      <c r="D30">
        <v>12</v>
      </c>
      <c r="E30">
        <v>21</v>
      </c>
      <c r="F30">
        <v>141</v>
      </c>
      <c r="G30">
        <v>2</v>
      </c>
      <c r="H30">
        <v>18</v>
      </c>
      <c r="J30">
        <v>25</v>
      </c>
      <c r="K30" s="32">
        <f>SUM($B$5:B30)/$B$67</f>
        <v>5.8178205396360594E-2</v>
      </c>
      <c r="L30" s="32">
        <f>SUM($C$5:C30)/$C$67</f>
        <v>0.16558229801313967</v>
      </c>
      <c r="M30" s="32">
        <f>SUM($D$5:D30)/$D$67</f>
        <v>0.76703406813627251</v>
      </c>
      <c r="N30" s="32">
        <f>SUM($E$5:E30)/$E$67</f>
        <v>0.31341053418005232</v>
      </c>
      <c r="O30" s="32">
        <f>SUM($F$5:F30)/$F$67</f>
        <v>0.50115266393442626</v>
      </c>
      <c r="P30" s="32">
        <f>SUM($G$5:G30)/$G$67</f>
        <v>9.690169577967615E-3</v>
      </c>
      <c r="Q30" s="32">
        <f>SUM($H$5:H30)/$H$67</f>
        <v>7.3913043478260873E-2</v>
      </c>
    </row>
    <row r="31" spans="1:17" x14ac:dyDescent="0.3">
      <c r="A31">
        <v>26</v>
      </c>
      <c r="B31">
        <v>192</v>
      </c>
      <c r="C31">
        <v>292</v>
      </c>
      <c r="D31">
        <v>9</v>
      </c>
      <c r="E31">
        <v>22</v>
      </c>
      <c r="F31">
        <v>138</v>
      </c>
      <c r="G31">
        <v>22</v>
      </c>
      <c r="H31">
        <v>17</v>
      </c>
      <c r="J31">
        <v>26</v>
      </c>
      <c r="K31" s="32">
        <f>SUM($B$5:B31)/$B$67</f>
        <v>5.9182179460363943E-2</v>
      </c>
      <c r="L31" s="32">
        <f>SUM($C$5:C31)/$C$67</f>
        <v>0.17022731972702543</v>
      </c>
      <c r="M31" s="32">
        <f>SUM($D$5:D31)/$D$67</f>
        <v>0.77154308617234468</v>
      </c>
      <c r="N31" s="32">
        <f>SUM($E$5:E31)/$E$67</f>
        <v>0.32162868883078072</v>
      </c>
      <c r="O31" s="32">
        <f>SUM($F$5:F31)/$F$67</f>
        <v>0.51882684426229508</v>
      </c>
      <c r="P31" s="32">
        <f>SUM($G$5:G31)/$G$67</f>
        <v>1.2495218666326661E-2</v>
      </c>
      <c r="Q31" s="32">
        <f>SUM($H$5:H31)/$H$67</f>
        <v>7.8260869565217397E-2</v>
      </c>
    </row>
    <row r="32" spans="1:17" x14ac:dyDescent="0.3">
      <c r="A32">
        <v>27</v>
      </c>
      <c r="B32">
        <v>208</v>
      </c>
      <c r="C32">
        <v>297</v>
      </c>
      <c r="D32">
        <v>18</v>
      </c>
      <c r="E32">
        <v>19</v>
      </c>
      <c r="F32">
        <v>116</v>
      </c>
      <c r="G32">
        <v>20</v>
      </c>
      <c r="H32">
        <v>19</v>
      </c>
      <c r="J32">
        <v>27</v>
      </c>
      <c r="K32" s="32">
        <f>SUM($B$5:B32)/$B$67</f>
        <v>6.0269818029700897E-2</v>
      </c>
      <c r="L32" s="32">
        <f>SUM($C$5:C32)/$C$67</f>
        <v>0.17495187948395718</v>
      </c>
      <c r="M32" s="32">
        <f>SUM($D$5:D32)/$D$67</f>
        <v>0.78056112224448893</v>
      </c>
      <c r="N32" s="32">
        <f>SUM($E$5:E32)/$E$67</f>
        <v>0.32872618602913711</v>
      </c>
      <c r="O32" s="32">
        <f>SUM($F$5:F32)/$F$67</f>
        <v>0.53368340163934425</v>
      </c>
      <c r="P32" s="32">
        <f>SUM($G$5:G32)/$G$67</f>
        <v>1.5045263292107612E-2</v>
      </c>
      <c r="Q32" s="32">
        <f>SUM($H$5:H32)/$H$67</f>
        <v>8.3120204603580564E-2</v>
      </c>
    </row>
    <row r="33" spans="1:17" x14ac:dyDescent="0.3">
      <c r="A33">
        <v>28</v>
      </c>
      <c r="B33">
        <v>212</v>
      </c>
      <c r="C33">
        <v>295</v>
      </c>
      <c r="D33">
        <v>11</v>
      </c>
      <c r="E33">
        <v>21</v>
      </c>
      <c r="F33">
        <v>87</v>
      </c>
      <c r="G33">
        <v>18</v>
      </c>
      <c r="H33">
        <v>22</v>
      </c>
      <c r="J33">
        <v>28</v>
      </c>
      <c r="K33" s="32">
        <f>SUM($B$5:B33)/$B$67</f>
        <v>6.1378372725371264E-2</v>
      </c>
      <c r="L33" s="32">
        <f>SUM($C$5:C33)/$C$67</f>
        <v>0.17964462402367051</v>
      </c>
      <c r="M33" s="32">
        <f>SUM($D$5:D33)/$D$67</f>
        <v>0.78607214428857719</v>
      </c>
      <c r="N33" s="32">
        <f>SUM($E$5:E33)/$E$67</f>
        <v>0.33657078819574149</v>
      </c>
      <c r="O33" s="32">
        <f>SUM($F$5:F33)/$F$67</f>
        <v>0.54482581967213117</v>
      </c>
      <c r="P33" s="32">
        <f>SUM($G$5:G33)/$G$67</f>
        <v>1.7340303455310468E-2</v>
      </c>
      <c r="Q33" s="32">
        <f>SUM($H$5:H33)/$H$67</f>
        <v>8.8746803069053706E-2</v>
      </c>
    </row>
    <row r="34" spans="1:17" x14ac:dyDescent="0.3">
      <c r="A34">
        <v>29</v>
      </c>
      <c r="B34">
        <v>199</v>
      </c>
      <c r="C34">
        <v>281</v>
      </c>
      <c r="D34">
        <v>8</v>
      </c>
      <c r="E34">
        <v>25</v>
      </c>
      <c r="F34">
        <v>73</v>
      </c>
      <c r="H34">
        <v>22</v>
      </c>
      <c r="J34">
        <v>29</v>
      </c>
      <c r="K34" s="32">
        <f>SUM($B$5:B34)/$B$67</f>
        <v>6.2418950010458066E-2</v>
      </c>
      <c r="L34" s="32">
        <f>SUM($C$5:C34)/$C$67</f>
        <v>0.18411466204285509</v>
      </c>
      <c r="M34" s="32">
        <f>SUM($D$5:D34)/$D$67</f>
        <v>0.79008016032064132</v>
      </c>
      <c r="N34" s="32">
        <f>SUM($E$5:E34)/$E$67</f>
        <v>0.34590960029884199</v>
      </c>
      <c r="O34" s="32">
        <f>SUM($F$5:F34)/$F$67</f>
        <v>0.55417520491803274</v>
      </c>
      <c r="P34" s="32">
        <f>SUM($G$5:G34)/$G$67</f>
        <v>1.7340303455310468E-2</v>
      </c>
      <c r="Q34" s="32">
        <f>SUM($H$5:H34)/$H$67</f>
        <v>9.4373401534526849E-2</v>
      </c>
    </row>
    <row r="35" spans="1:17" x14ac:dyDescent="0.3">
      <c r="A35">
        <v>30</v>
      </c>
      <c r="B35">
        <v>177</v>
      </c>
      <c r="C35">
        <v>281</v>
      </c>
      <c r="D35">
        <v>20</v>
      </c>
      <c r="E35">
        <v>27</v>
      </c>
      <c r="F35">
        <v>87</v>
      </c>
      <c r="G35">
        <v>6</v>
      </c>
      <c r="H35">
        <v>17</v>
      </c>
      <c r="J35">
        <v>30</v>
      </c>
      <c r="K35" s="32">
        <f>SUM($B$5:B35)/$B$67</f>
        <v>6.3344488600711152E-2</v>
      </c>
      <c r="L35" s="32">
        <f>SUM($C$5:C35)/$C$67</f>
        <v>0.18858470006203967</v>
      </c>
      <c r="M35" s="32">
        <f>SUM($D$5:D35)/$D$67</f>
        <v>0.80010020040080165</v>
      </c>
      <c r="N35" s="32">
        <f>SUM($E$5:E35)/$E$67</f>
        <v>0.35599551737019053</v>
      </c>
      <c r="O35" s="32">
        <f>SUM($F$5:F35)/$F$67</f>
        <v>0.56531762295081966</v>
      </c>
      <c r="P35" s="32">
        <f>SUM($G$5:G35)/$G$67</f>
        <v>1.8105316843044752E-2</v>
      </c>
      <c r="Q35" s="32">
        <f>SUM($H$5:H35)/$H$67</f>
        <v>9.8721227621483373E-2</v>
      </c>
    </row>
    <row r="36" spans="1:17" x14ac:dyDescent="0.3">
      <c r="A36">
        <v>31</v>
      </c>
      <c r="B36">
        <v>160</v>
      </c>
      <c r="C36">
        <v>311</v>
      </c>
      <c r="D36">
        <v>13</v>
      </c>
      <c r="E36">
        <v>26</v>
      </c>
      <c r="F36">
        <v>89</v>
      </c>
      <c r="H36">
        <v>20</v>
      </c>
      <c r="J36">
        <v>31</v>
      </c>
      <c r="K36" s="32">
        <f>SUM($B$5:B36)/$B$67</f>
        <v>6.4181133654047276E-2</v>
      </c>
      <c r="L36" s="32">
        <f>SUM($C$5:C36)/$C$67</f>
        <v>0.19353196633950018</v>
      </c>
      <c r="M36" s="32">
        <f>SUM($D$5:D36)/$D$67</f>
        <v>0.80661322645290578</v>
      </c>
      <c r="N36" s="32">
        <f>SUM($E$5:E36)/$E$67</f>
        <v>0.36570788195741499</v>
      </c>
      <c r="O36" s="32">
        <f>SUM($F$5:F36)/$F$67</f>
        <v>0.57671618852459017</v>
      </c>
      <c r="P36" s="32">
        <f>SUM($G$5:G36)/$G$67</f>
        <v>1.8105316843044752E-2</v>
      </c>
      <c r="Q36" s="32">
        <f>SUM($H$5:H36)/$H$67</f>
        <v>0.10383631713554987</v>
      </c>
    </row>
    <row r="37" spans="1:17" x14ac:dyDescent="0.3">
      <c r="A37">
        <v>32</v>
      </c>
      <c r="B37">
        <v>151</v>
      </c>
      <c r="C37">
        <v>323</v>
      </c>
      <c r="D37">
        <v>25</v>
      </c>
      <c r="E37">
        <v>23</v>
      </c>
      <c r="F37">
        <v>95</v>
      </c>
      <c r="G37">
        <v>1</v>
      </c>
      <c r="H37">
        <v>22</v>
      </c>
      <c r="J37">
        <v>32</v>
      </c>
      <c r="K37" s="32">
        <f>SUM($B$5:B37)/$B$67</f>
        <v>6.4970717423133234E-2</v>
      </c>
      <c r="L37" s="32">
        <f>SUM($C$5:C37)/$C$67</f>
        <v>0.19867012392027106</v>
      </c>
      <c r="M37" s="32">
        <f>SUM($D$5:D37)/$D$67</f>
        <v>0.81913827655310623</v>
      </c>
      <c r="N37" s="32">
        <f>SUM($E$5:E37)/$E$67</f>
        <v>0.37429958909226746</v>
      </c>
      <c r="O37" s="32">
        <f>SUM($F$5:F37)/$F$67</f>
        <v>0.58888319672131151</v>
      </c>
      <c r="P37" s="32">
        <f>SUM($G$5:G37)/$G$67</f>
        <v>1.82328190743338E-2</v>
      </c>
      <c r="Q37" s="32">
        <f>SUM($H$5:H37)/$H$67</f>
        <v>0.10946291560102302</v>
      </c>
    </row>
    <row r="38" spans="1:17" x14ac:dyDescent="0.3">
      <c r="A38">
        <v>33</v>
      </c>
      <c r="B38">
        <v>169</v>
      </c>
      <c r="C38">
        <v>360</v>
      </c>
      <c r="D38">
        <v>27</v>
      </c>
      <c r="E38">
        <v>27</v>
      </c>
      <c r="F38">
        <v>81</v>
      </c>
      <c r="G38">
        <v>2</v>
      </c>
      <c r="H38">
        <v>22</v>
      </c>
      <c r="J38">
        <v>33</v>
      </c>
      <c r="K38" s="32">
        <f>SUM($B$5:B38)/$B$67</f>
        <v>6.585442376071951E-2</v>
      </c>
      <c r="L38" s="32">
        <f>SUM($C$5:C38)/$C$67</f>
        <v>0.20439686301958226</v>
      </c>
      <c r="M38" s="32">
        <f>SUM($D$5:D38)/$D$67</f>
        <v>0.83266533066132264</v>
      </c>
      <c r="N38" s="32">
        <f>SUM($E$5:E38)/$E$67</f>
        <v>0.384385506163616</v>
      </c>
      <c r="O38" s="32">
        <f>SUM($F$5:F38)/$F$67</f>
        <v>0.59925717213114749</v>
      </c>
      <c r="P38" s="32">
        <f>SUM($G$5:G38)/$G$67</f>
        <v>1.8487823536911897E-2</v>
      </c>
      <c r="Q38" s="32">
        <f>SUM($H$5:H38)/$H$67</f>
        <v>0.11508951406649616</v>
      </c>
    </row>
    <row r="39" spans="1:17" x14ac:dyDescent="0.3">
      <c r="A39">
        <v>34</v>
      </c>
      <c r="B39">
        <v>213</v>
      </c>
      <c r="C39">
        <v>363</v>
      </c>
      <c r="D39">
        <v>22</v>
      </c>
      <c r="E39">
        <v>25</v>
      </c>
      <c r="F39">
        <v>99</v>
      </c>
      <c r="G39">
        <v>3</v>
      </c>
      <c r="H39">
        <v>24</v>
      </c>
      <c r="J39">
        <v>34</v>
      </c>
      <c r="K39" s="32">
        <f>SUM($B$5:B39)/$B$67</f>
        <v>6.6968207487973233E-2</v>
      </c>
      <c r="L39" s="32">
        <f>SUM($C$5:C39)/$C$67</f>
        <v>0.21017132494472107</v>
      </c>
      <c r="M39" s="32">
        <f>SUM($D$5:D39)/$D$67</f>
        <v>0.84368737474949895</v>
      </c>
      <c r="N39" s="32">
        <f>SUM($E$5:E39)/$E$67</f>
        <v>0.3937243182667165</v>
      </c>
      <c r="O39" s="32">
        <f>SUM($F$5:F39)/$F$67</f>
        <v>0.61193647540983609</v>
      </c>
      <c r="P39" s="32">
        <f>SUM($G$5:G39)/$G$67</f>
        <v>1.8870330230779039E-2</v>
      </c>
      <c r="Q39" s="32">
        <f>SUM($H$5:H39)/$H$67</f>
        <v>0.12122762148337596</v>
      </c>
    </row>
    <row r="40" spans="1:17" x14ac:dyDescent="0.3">
      <c r="A40">
        <v>35</v>
      </c>
      <c r="B40">
        <v>190</v>
      </c>
      <c r="C40">
        <v>452</v>
      </c>
      <c r="D40">
        <v>16</v>
      </c>
      <c r="E40">
        <v>24</v>
      </c>
      <c r="F40">
        <v>96</v>
      </c>
      <c r="G40">
        <v>2</v>
      </c>
      <c r="H40">
        <v>30</v>
      </c>
      <c r="J40">
        <v>35</v>
      </c>
      <c r="K40" s="32">
        <f>SUM($B$5:B40)/$B$67</f>
        <v>6.7961723488809869E-2</v>
      </c>
      <c r="L40" s="32">
        <f>SUM($C$5:C40)/$C$67</f>
        <v>0.21736156403607845</v>
      </c>
      <c r="M40" s="32">
        <f>SUM($D$5:D40)/$D$67</f>
        <v>0.85170340681362722</v>
      </c>
      <c r="N40" s="32">
        <f>SUM($E$5:E40)/$E$67</f>
        <v>0.40268957788569293</v>
      </c>
      <c r="O40" s="32">
        <f>SUM($F$5:F40)/$F$67</f>
        <v>0.62423155737704916</v>
      </c>
      <c r="P40" s="32">
        <f>SUM($G$5:G40)/$G$67</f>
        <v>1.9125334693357133E-2</v>
      </c>
      <c r="Q40" s="32">
        <f>SUM($H$5:H40)/$H$67</f>
        <v>0.1289002557544757</v>
      </c>
    </row>
    <row r="41" spans="1:17" x14ac:dyDescent="0.3">
      <c r="A41">
        <v>36</v>
      </c>
      <c r="B41">
        <v>399</v>
      </c>
      <c r="C41">
        <v>594</v>
      </c>
      <c r="D41">
        <v>14</v>
      </c>
      <c r="E41">
        <v>37</v>
      </c>
      <c r="F41">
        <v>164</v>
      </c>
      <c r="G41">
        <v>3</v>
      </c>
      <c r="H41">
        <v>27</v>
      </c>
      <c r="J41">
        <v>36</v>
      </c>
      <c r="K41" s="32">
        <f>SUM($B$5:B41)/$B$67</f>
        <v>7.004810709056683E-2</v>
      </c>
      <c r="L41" s="32">
        <f>SUM($C$5:C41)/$C$67</f>
        <v>0.22681068354994194</v>
      </c>
      <c r="M41" s="32">
        <f>SUM($D$5:D41)/$D$67</f>
        <v>0.8587174348697395</v>
      </c>
      <c r="N41" s="32">
        <f>SUM($E$5:E41)/$E$67</f>
        <v>0.41651101979828165</v>
      </c>
      <c r="O41" s="32">
        <f>SUM($F$5:F41)/$F$67</f>
        <v>0.64523565573770492</v>
      </c>
      <c r="P41" s="32">
        <f>SUM($G$5:G41)/$G$67</f>
        <v>1.9507841387224275E-2</v>
      </c>
      <c r="Q41" s="32">
        <f>SUM($H$5:H41)/$H$67</f>
        <v>0.13580562659846548</v>
      </c>
    </row>
    <row r="42" spans="1:17" x14ac:dyDescent="0.3">
      <c r="A42">
        <v>37</v>
      </c>
      <c r="B42">
        <v>947</v>
      </c>
      <c r="C42">
        <v>995</v>
      </c>
      <c r="D42">
        <v>17</v>
      </c>
      <c r="E42">
        <v>45</v>
      </c>
      <c r="F42">
        <v>215</v>
      </c>
      <c r="G42">
        <v>5</v>
      </c>
      <c r="H42">
        <v>38</v>
      </c>
      <c r="J42">
        <v>37</v>
      </c>
      <c r="K42" s="32">
        <f>SUM($B$5:B42)/$B$67</f>
        <v>7.4999999999999997E-2</v>
      </c>
      <c r="L42" s="32">
        <f>SUM($C$5:C42)/$C$67</f>
        <v>0.24263875411609373</v>
      </c>
      <c r="M42" s="32">
        <f>SUM($D$5:D42)/$D$67</f>
        <v>0.8672344689378757</v>
      </c>
      <c r="N42" s="32">
        <f>SUM($E$5:E42)/$E$67</f>
        <v>0.4333208815838625</v>
      </c>
      <c r="O42" s="32">
        <f>SUM($F$5:F42)/$F$67</f>
        <v>0.67277151639344257</v>
      </c>
      <c r="P42" s="32">
        <f>SUM($G$5:G42)/$G$67</f>
        <v>2.0145352543669514E-2</v>
      </c>
      <c r="Q42" s="32">
        <f>SUM($H$5:H42)/$H$67</f>
        <v>0.14552429667519182</v>
      </c>
    </row>
    <row r="43" spans="1:17" x14ac:dyDescent="0.3">
      <c r="A43">
        <v>38</v>
      </c>
      <c r="B43">
        <v>1053</v>
      </c>
      <c r="C43">
        <v>1063</v>
      </c>
      <c r="D43">
        <v>24</v>
      </c>
      <c r="E43">
        <v>48</v>
      </c>
      <c r="F43">
        <v>265</v>
      </c>
      <c r="G43">
        <v>7</v>
      </c>
      <c r="H43">
        <v>34</v>
      </c>
      <c r="J43">
        <v>38</v>
      </c>
      <c r="K43" s="32">
        <f>SUM($B$5:B43)/$B$67</f>
        <v>8.0506170257268347E-2</v>
      </c>
      <c r="L43" s="32">
        <f>SUM($C$5:C43)/$C$67</f>
        <v>0.25954854206767097</v>
      </c>
      <c r="M43" s="32">
        <f>SUM($D$5:D43)/$D$67</f>
        <v>0.8792585170340681</v>
      </c>
      <c r="N43" s="32">
        <f>SUM($E$5:E43)/$E$67</f>
        <v>0.45125140082181547</v>
      </c>
      <c r="O43" s="32">
        <f>SUM($F$5:F43)/$F$67</f>
        <v>0.7067110655737705</v>
      </c>
      <c r="P43" s="32">
        <f>SUM($G$5:G43)/$G$67</f>
        <v>2.1037868162692847E-2</v>
      </c>
      <c r="Q43" s="32">
        <f>SUM($H$5:H43)/$H$67</f>
        <v>0.15421994884910487</v>
      </c>
    </row>
    <row r="44" spans="1:17" x14ac:dyDescent="0.3">
      <c r="A44">
        <v>39</v>
      </c>
      <c r="B44">
        <v>923</v>
      </c>
      <c r="C44">
        <v>997</v>
      </c>
      <c r="D44">
        <v>14</v>
      </c>
      <c r="E44">
        <v>41</v>
      </c>
      <c r="F44">
        <v>234</v>
      </c>
      <c r="G44">
        <v>3</v>
      </c>
      <c r="H44">
        <v>36</v>
      </c>
      <c r="J44">
        <v>39</v>
      </c>
      <c r="K44" s="32">
        <f>SUM($B$5:B44)/$B$67</f>
        <v>8.5332566408701113E-2</v>
      </c>
      <c r="L44" s="32">
        <f>SUM($C$5:C44)/$C$67</f>
        <v>0.27540842785104114</v>
      </c>
      <c r="M44" s="32">
        <f>SUM($D$5:D44)/$D$67</f>
        <v>0.88627254509018039</v>
      </c>
      <c r="N44" s="32">
        <f>SUM($E$5:E44)/$E$67</f>
        <v>0.46656705267090026</v>
      </c>
      <c r="O44" s="32">
        <f>SUM($F$5:F44)/$F$67</f>
        <v>0.73668032786885251</v>
      </c>
      <c r="P44" s="32">
        <f>SUM($G$5:G44)/$G$67</f>
        <v>2.1420374856559989E-2</v>
      </c>
      <c r="Q44" s="32">
        <f>SUM($H$5:H44)/$H$67</f>
        <v>0.16342710997442456</v>
      </c>
    </row>
    <row r="45" spans="1:17" x14ac:dyDescent="0.3">
      <c r="A45">
        <v>40</v>
      </c>
      <c r="B45">
        <v>645</v>
      </c>
      <c r="C45">
        <v>825</v>
      </c>
      <c r="D45">
        <v>16</v>
      </c>
      <c r="E45">
        <v>34</v>
      </c>
      <c r="F45">
        <v>242</v>
      </c>
      <c r="G45">
        <v>2</v>
      </c>
      <c r="H45">
        <v>33</v>
      </c>
      <c r="J45">
        <v>40</v>
      </c>
      <c r="K45" s="32">
        <f>SUM($B$5:B45)/$B$67</f>
        <v>8.870529177996235E-2</v>
      </c>
      <c r="L45" s="32">
        <f>SUM($C$5:C45)/$C$67</f>
        <v>0.2885322049536293</v>
      </c>
      <c r="M45" s="32">
        <f>SUM($D$5:D45)/$D$67</f>
        <v>0.89428857715430865</v>
      </c>
      <c r="N45" s="32">
        <f>SUM($E$5:E45)/$E$67</f>
        <v>0.47926783713111692</v>
      </c>
      <c r="O45" s="32">
        <f>SUM($F$5:F45)/$F$67</f>
        <v>0.76767418032786883</v>
      </c>
      <c r="P45" s="32">
        <f>SUM($G$5:G45)/$G$67</f>
        <v>2.1675379319138086E-2</v>
      </c>
      <c r="Q45" s="32">
        <f>SUM($H$5:H45)/$H$67</f>
        <v>0.17186700767263427</v>
      </c>
    </row>
    <row r="46" spans="1:17" x14ac:dyDescent="0.3">
      <c r="A46">
        <v>41</v>
      </c>
      <c r="B46">
        <v>444</v>
      </c>
      <c r="C46">
        <v>690</v>
      </c>
      <c r="D46">
        <v>14</v>
      </c>
      <c r="E46">
        <v>35</v>
      </c>
      <c r="F46">
        <v>195</v>
      </c>
      <c r="G46">
        <v>7</v>
      </c>
      <c r="H46">
        <v>27</v>
      </c>
      <c r="J46">
        <v>41</v>
      </c>
      <c r="K46" s="32">
        <f>SUM($B$5:B46)/$B$67</f>
        <v>9.1026981802970086E-2</v>
      </c>
      <c r="L46" s="32">
        <f>SUM($C$5:C46)/$C$67</f>
        <v>0.29950845489397576</v>
      </c>
      <c r="M46" s="32">
        <f>SUM($D$5:D46)/$D$67</f>
        <v>0.90130260521042083</v>
      </c>
      <c r="N46" s="32">
        <f>SUM($E$5:E46)/$E$67</f>
        <v>0.49234217407545761</v>
      </c>
      <c r="O46" s="32">
        <f>SUM($F$5:F46)/$F$67</f>
        <v>0.7926485655737705</v>
      </c>
      <c r="P46" s="32">
        <f>SUM($G$5:G46)/$G$67</f>
        <v>2.2567894938161418E-2</v>
      </c>
      <c r="Q46" s="32">
        <f>SUM($H$5:H46)/$H$67</f>
        <v>0.17877237851662403</v>
      </c>
    </row>
    <row r="47" spans="1:17" x14ac:dyDescent="0.3">
      <c r="A47">
        <v>42</v>
      </c>
      <c r="B47">
        <v>362</v>
      </c>
      <c r="C47">
        <v>544</v>
      </c>
      <c r="D47">
        <v>9</v>
      </c>
      <c r="E47">
        <v>34</v>
      </c>
      <c r="F47">
        <v>189</v>
      </c>
      <c r="G47">
        <v>2</v>
      </c>
      <c r="H47">
        <v>26</v>
      </c>
      <c r="J47">
        <v>42</v>
      </c>
      <c r="K47" s="32">
        <f>SUM($B$5:B47)/$B$67</f>
        <v>9.2919891236143068E-2</v>
      </c>
      <c r="L47" s="32">
        <f>SUM($C$5:C47)/$C$67</f>
        <v>0.30816219397737937</v>
      </c>
      <c r="M47" s="32">
        <f>SUM($D$5:D47)/$D$67</f>
        <v>0.905811623246493</v>
      </c>
      <c r="N47" s="32">
        <f>SUM($E$5:E47)/$E$67</f>
        <v>0.50504295853567427</v>
      </c>
      <c r="O47" s="32">
        <f>SUM($F$5:F47)/$F$67</f>
        <v>0.81685450819672134</v>
      </c>
      <c r="P47" s="32">
        <f>SUM($G$5:G47)/$G$67</f>
        <v>2.2822899400739512E-2</v>
      </c>
      <c r="Q47" s="32">
        <f>SUM($H$5:H47)/$H$67</f>
        <v>0.18542199488491048</v>
      </c>
    </row>
    <row r="48" spans="1:17" x14ac:dyDescent="0.3">
      <c r="A48">
        <v>43</v>
      </c>
      <c r="B48">
        <v>293</v>
      </c>
      <c r="C48">
        <v>477</v>
      </c>
      <c r="D48">
        <v>15</v>
      </c>
      <c r="E48">
        <v>34</v>
      </c>
      <c r="F48">
        <v>173</v>
      </c>
      <c r="G48">
        <v>5</v>
      </c>
      <c r="H48">
        <v>48</v>
      </c>
      <c r="J48">
        <v>43</v>
      </c>
      <c r="K48" s="32">
        <f>SUM($B$5:B48)/$B$67</f>
        <v>9.4451997490064846E-2</v>
      </c>
      <c r="L48" s="32">
        <f>SUM($C$5:C48)/$C$67</f>
        <v>0.31575012328396673</v>
      </c>
      <c r="M48" s="32">
        <f>SUM($D$5:D48)/$D$67</f>
        <v>0.91332665330661322</v>
      </c>
      <c r="N48" s="32">
        <f>SUM($E$5:E48)/$E$67</f>
        <v>0.51774374299589088</v>
      </c>
      <c r="O48" s="32">
        <f>SUM($F$5:F48)/$F$67</f>
        <v>0.83901127049180324</v>
      </c>
      <c r="P48" s="32">
        <f>SUM($G$5:G48)/$G$67</f>
        <v>2.3460410557184751E-2</v>
      </c>
      <c r="Q48" s="32">
        <f>SUM($H$5:H48)/$H$67</f>
        <v>0.19769820971867008</v>
      </c>
    </row>
    <row r="49" spans="1:17" x14ac:dyDescent="0.3">
      <c r="A49">
        <v>44</v>
      </c>
      <c r="B49">
        <v>246</v>
      </c>
      <c r="C49">
        <v>420</v>
      </c>
      <c r="D49">
        <v>11</v>
      </c>
      <c r="E49">
        <v>38</v>
      </c>
      <c r="F49">
        <v>156</v>
      </c>
      <c r="H49">
        <v>37</v>
      </c>
      <c r="J49">
        <v>44</v>
      </c>
      <c r="K49" s="32">
        <f>SUM($B$5:B49)/$B$67</f>
        <v>9.5738339259569122E-2</v>
      </c>
      <c r="L49" s="32">
        <f>SUM($C$5:C49)/$C$67</f>
        <v>0.32243131889982979</v>
      </c>
      <c r="M49" s="32">
        <f>SUM($D$5:D49)/$D$67</f>
        <v>0.91883767535070138</v>
      </c>
      <c r="N49" s="32">
        <f>SUM($E$5:E49)/$E$67</f>
        <v>0.53193873739260367</v>
      </c>
      <c r="O49" s="32">
        <f>SUM($F$5:F49)/$F$67</f>
        <v>0.85899077868852458</v>
      </c>
      <c r="P49" s="32">
        <f>SUM($G$5:G49)/$G$67</f>
        <v>2.3460410557184751E-2</v>
      </c>
      <c r="Q49" s="32">
        <f>SUM($H$5:H49)/$H$67</f>
        <v>0.20716112531969311</v>
      </c>
    </row>
    <row r="50" spans="1:17" x14ac:dyDescent="0.3">
      <c r="A50">
        <v>45</v>
      </c>
      <c r="B50">
        <v>238</v>
      </c>
      <c r="C50">
        <v>381</v>
      </c>
      <c r="D50">
        <v>9</v>
      </c>
      <c r="E50">
        <v>22</v>
      </c>
      <c r="F50">
        <v>130</v>
      </c>
      <c r="G50">
        <v>3</v>
      </c>
      <c r="H50">
        <v>45</v>
      </c>
      <c r="J50">
        <v>45</v>
      </c>
      <c r="K50" s="32">
        <f>SUM($B$5:B50)/$B$67</f>
        <v>9.6982848776406616E-2</v>
      </c>
      <c r="L50" s="32">
        <f>SUM($C$5:C50)/$C$67</f>
        <v>0.32849211777993415</v>
      </c>
      <c r="M50" s="32">
        <f>SUM($D$5:D50)/$D$67</f>
        <v>0.92334669338677355</v>
      </c>
      <c r="N50" s="32">
        <f>SUM($E$5:E50)/$E$67</f>
        <v>0.54015689204333206</v>
      </c>
      <c r="O50" s="32">
        <f>SUM($F$5:F50)/$F$67</f>
        <v>0.87564036885245899</v>
      </c>
      <c r="P50" s="32">
        <f>SUM($G$5:G50)/$G$67</f>
        <v>2.3842917251051893E-2</v>
      </c>
      <c r="Q50" s="32">
        <f>SUM($H$5:H50)/$H$67</f>
        <v>0.2186700767263427</v>
      </c>
    </row>
    <row r="51" spans="1:17" x14ac:dyDescent="0.3">
      <c r="A51">
        <v>46</v>
      </c>
      <c r="B51">
        <v>233</v>
      </c>
      <c r="C51">
        <v>410</v>
      </c>
      <c r="D51">
        <v>11</v>
      </c>
      <c r="E51">
        <v>31</v>
      </c>
      <c r="F51">
        <v>117</v>
      </c>
      <c r="G51">
        <v>4</v>
      </c>
      <c r="H51">
        <v>39</v>
      </c>
      <c r="J51">
        <v>46</v>
      </c>
      <c r="K51" s="32">
        <f>SUM($B$5:B51)/$B$67</f>
        <v>9.8201213135327342E-2</v>
      </c>
      <c r="L51" s="32">
        <f>SUM($C$5:C51)/$C$67</f>
        <v>0.33501423730970525</v>
      </c>
      <c r="M51" s="32">
        <f>SUM($D$5:D51)/$D$67</f>
        <v>0.92885771543086171</v>
      </c>
      <c r="N51" s="32">
        <f>SUM($E$5:E51)/$E$67</f>
        <v>0.55173701905117667</v>
      </c>
      <c r="O51" s="32">
        <f>SUM($F$5:F51)/$F$67</f>
        <v>0.890625</v>
      </c>
      <c r="P51" s="32">
        <f>SUM($G$5:G51)/$G$67</f>
        <v>2.4352926176208083E-2</v>
      </c>
      <c r="Q51" s="32">
        <f>SUM($H$5:H51)/$H$67</f>
        <v>0.22864450127877237</v>
      </c>
    </row>
    <row r="52" spans="1:17" x14ac:dyDescent="0.3">
      <c r="A52">
        <v>47</v>
      </c>
      <c r="B52">
        <v>177</v>
      </c>
      <c r="C52">
        <v>328</v>
      </c>
      <c r="D52">
        <v>5</v>
      </c>
      <c r="E52">
        <v>35</v>
      </c>
      <c r="F52">
        <v>96</v>
      </c>
      <c r="G52">
        <v>1</v>
      </c>
      <c r="H52">
        <v>43</v>
      </c>
      <c r="J52">
        <v>47</v>
      </c>
      <c r="K52" s="32">
        <f>SUM($B$5:B52)/$B$67</f>
        <v>9.9126751725580428E-2</v>
      </c>
      <c r="L52" s="32">
        <f>SUM($C$5:C52)/$C$67</f>
        <v>0.34023193293352211</v>
      </c>
      <c r="M52" s="32">
        <f>SUM($D$5:D52)/$D$67</f>
        <v>0.93136272545090182</v>
      </c>
      <c r="N52" s="32">
        <f>SUM($E$5:E52)/$E$67</f>
        <v>0.56481135599551735</v>
      </c>
      <c r="O52" s="32">
        <f>SUM($F$5:F52)/$F$67</f>
        <v>0.90292008196721307</v>
      </c>
      <c r="P52" s="32">
        <f>SUM($G$5:G52)/$G$67</f>
        <v>2.4480428407497132E-2</v>
      </c>
      <c r="Q52" s="32">
        <f>SUM($H$5:H52)/$H$67</f>
        <v>0.23964194373401534</v>
      </c>
    </row>
    <row r="53" spans="1:17" x14ac:dyDescent="0.3">
      <c r="A53">
        <v>48</v>
      </c>
      <c r="B53">
        <v>155</v>
      </c>
      <c r="C53">
        <v>347</v>
      </c>
      <c r="D53">
        <v>3</v>
      </c>
      <c r="E53">
        <v>28</v>
      </c>
      <c r="F53">
        <v>113</v>
      </c>
      <c r="G53">
        <v>1</v>
      </c>
      <c r="H53">
        <v>35</v>
      </c>
      <c r="J53">
        <v>48</v>
      </c>
      <c r="K53" s="32">
        <f>SUM($B$5:B53)/$B$67</f>
        <v>9.9937251620999784E-2</v>
      </c>
      <c r="L53" s="32">
        <f>SUM($C$5:C53)/$C$67</f>
        <v>0.34575187312091371</v>
      </c>
      <c r="M53" s="32">
        <f>SUM($D$5:D53)/$D$67</f>
        <v>0.93286573146292584</v>
      </c>
      <c r="N53" s="32">
        <f>SUM($E$5:E53)/$E$67</f>
        <v>0.57527082555098996</v>
      </c>
      <c r="O53" s="32">
        <f>SUM($F$5:F53)/$F$67</f>
        <v>0.91739241803278693</v>
      </c>
      <c r="P53" s="32">
        <f>SUM($G$5:G53)/$G$67</f>
        <v>2.460793063878618E-2</v>
      </c>
      <c r="Q53" s="32">
        <f>SUM($H$5:H53)/$H$67</f>
        <v>0.2485933503836317</v>
      </c>
    </row>
    <row r="54" spans="1:17" x14ac:dyDescent="0.3">
      <c r="A54">
        <v>49</v>
      </c>
      <c r="B54">
        <v>163</v>
      </c>
      <c r="C54">
        <v>341</v>
      </c>
      <c r="D54">
        <v>4</v>
      </c>
      <c r="E54">
        <v>24</v>
      </c>
      <c r="F54">
        <v>90</v>
      </c>
      <c r="G54">
        <v>4</v>
      </c>
      <c r="H54">
        <v>40</v>
      </c>
    </row>
    <row r="55" spans="1:17" x14ac:dyDescent="0.3">
      <c r="A55">
        <v>50</v>
      </c>
      <c r="B55">
        <v>146</v>
      </c>
      <c r="C55">
        <v>364</v>
      </c>
      <c r="D55">
        <v>6</v>
      </c>
      <c r="E55">
        <v>23</v>
      </c>
      <c r="F55">
        <v>97</v>
      </c>
      <c r="G55">
        <v>6</v>
      </c>
      <c r="H55">
        <v>45</v>
      </c>
    </row>
    <row r="56" spans="1:17" x14ac:dyDescent="0.3">
      <c r="A56">
        <v>51</v>
      </c>
      <c r="B56">
        <v>142</v>
      </c>
      <c r="C56">
        <v>367</v>
      </c>
      <c r="D56">
        <v>7</v>
      </c>
      <c r="E56">
        <v>21</v>
      </c>
      <c r="F56">
        <v>76</v>
      </c>
      <c r="G56">
        <v>8</v>
      </c>
      <c r="H56">
        <v>44</v>
      </c>
    </row>
    <row r="57" spans="1:17" x14ac:dyDescent="0.3">
      <c r="A57">
        <v>52</v>
      </c>
      <c r="B57">
        <v>123</v>
      </c>
      <c r="C57">
        <v>340</v>
      </c>
      <c r="D57">
        <v>9</v>
      </c>
      <c r="E57">
        <v>20</v>
      </c>
      <c r="F57">
        <v>61</v>
      </c>
      <c r="G57">
        <v>6</v>
      </c>
      <c r="H57">
        <v>58</v>
      </c>
    </row>
    <row r="58" spans="1:17" x14ac:dyDescent="0.3">
      <c r="A58">
        <v>53</v>
      </c>
      <c r="B58">
        <v>119</v>
      </c>
      <c r="C58">
        <v>311</v>
      </c>
      <c r="D58">
        <v>7</v>
      </c>
      <c r="E58">
        <v>15</v>
      </c>
      <c r="F58">
        <v>37</v>
      </c>
      <c r="G58">
        <v>2</v>
      </c>
      <c r="H58">
        <v>45</v>
      </c>
    </row>
    <row r="59" spans="1:17" x14ac:dyDescent="0.3">
      <c r="A59">
        <v>54</v>
      </c>
      <c r="B59">
        <v>150</v>
      </c>
      <c r="C59">
        <v>316</v>
      </c>
      <c r="D59">
        <v>3</v>
      </c>
      <c r="E59">
        <v>15</v>
      </c>
      <c r="F59">
        <v>32</v>
      </c>
      <c r="G59">
        <v>4</v>
      </c>
      <c r="H59">
        <v>62</v>
      </c>
    </row>
    <row r="60" spans="1:17" x14ac:dyDescent="0.3">
      <c r="A60">
        <v>55</v>
      </c>
      <c r="B60">
        <v>117</v>
      </c>
      <c r="C60">
        <v>294</v>
      </c>
      <c r="D60">
        <v>7</v>
      </c>
      <c r="E60">
        <v>17</v>
      </c>
      <c r="F60">
        <v>34</v>
      </c>
      <c r="G60">
        <v>3</v>
      </c>
      <c r="H60">
        <v>52</v>
      </c>
    </row>
    <row r="61" spans="1:17" x14ac:dyDescent="0.3">
      <c r="A61">
        <v>56</v>
      </c>
      <c r="B61">
        <v>134</v>
      </c>
      <c r="C61">
        <v>270</v>
      </c>
      <c r="D61">
        <v>5</v>
      </c>
      <c r="E61">
        <v>21</v>
      </c>
      <c r="F61">
        <v>20</v>
      </c>
      <c r="G61">
        <v>2</v>
      </c>
      <c r="H61">
        <v>62</v>
      </c>
    </row>
    <row r="62" spans="1:17" x14ac:dyDescent="0.3">
      <c r="A62">
        <v>57</v>
      </c>
      <c r="B62">
        <v>119</v>
      </c>
      <c r="C62">
        <v>243</v>
      </c>
      <c r="D62">
        <v>5</v>
      </c>
      <c r="E62">
        <v>24</v>
      </c>
      <c r="F62">
        <v>12</v>
      </c>
      <c r="G62">
        <v>2</v>
      </c>
      <c r="H62">
        <v>60</v>
      </c>
    </row>
    <row r="63" spans="1:17" x14ac:dyDescent="0.3">
      <c r="A63">
        <v>58</v>
      </c>
      <c r="B63">
        <v>98</v>
      </c>
      <c r="C63">
        <v>234</v>
      </c>
      <c r="D63">
        <v>3</v>
      </c>
      <c r="E63">
        <v>12</v>
      </c>
      <c r="F63">
        <v>24</v>
      </c>
      <c r="G63">
        <v>4</v>
      </c>
      <c r="H63">
        <v>51</v>
      </c>
    </row>
    <row r="64" spans="1:17" x14ac:dyDescent="0.3">
      <c r="A64">
        <v>59</v>
      </c>
      <c r="B64">
        <v>115</v>
      </c>
      <c r="C64">
        <v>236</v>
      </c>
      <c r="D64">
        <v>1</v>
      </c>
      <c r="E64">
        <v>14</v>
      </c>
      <c r="F64">
        <v>17</v>
      </c>
      <c r="G64">
        <v>6</v>
      </c>
      <c r="H64">
        <v>34</v>
      </c>
    </row>
    <row r="65" spans="1:8" x14ac:dyDescent="0.3">
      <c r="A65">
        <v>60</v>
      </c>
      <c r="B65">
        <v>111</v>
      </c>
      <c r="C65">
        <v>215</v>
      </c>
      <c r="D65">
        <v>5</v>
      </c>
      <c r="E65">
        <v>9</v>
      </c>
      <c r="F65">
        <v>9</v>
      </c>
      <c r="G65">
        <v>1</v>
      </c>
      <c r="H65">
        <v>37</v>
      </c>
    </row>
    <row r="66" spans="1:8" x14ac:dyDescent="0.3">
      <c r="A66" s="33" t="s">
        <v>41</v>
      </c>
      <c r="B66">
        <v>170589</v>
      </c>
      <c r="C66">
        <v>37597</v>
      </c>
      <c r="D66">
        <v>72</v>
      </c>
      <c r="E66">
        <v>922</v>
      </c>
      <c r="F66">
        <v>136</v>
      </c>
      <c r="G66">
        <v>7602</v>
      </c>
      <c r="H66">
        <v>2348</v>
      </c>
    </row>
    <row r="67" spans="1:8" x14ac:dyDescent="0.3">
      <c r="A67" t="s">
        <v>37</v>
      </c>
      <c r="B67">
        <v>191240</v>
      </c>
      <c r="C67">
        <v>62863</v>
      </c>
      <c r="D67">
        <v>1996</v>
      </c>
      <c r="E67">
        <v>2677</v>
      </c>
      <c r="F67">
        <v>7808</v>
      </c>
      <c r="G67">
        <v>7843</v>
      </c>
      <c r="H67">
        <v>3910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130A-4EAC-4C9A-9E4C-28260BDF12A4}">
  <dimension ref="A1:I18"/>
  <sheetViews>
    <sheetView showGridLines="0" workbookViewId="0">
      <selection sqref="A1:I1"/>
    </sheetView>
  </sheetViews>
  <sheetFormatPr defaultColWidth="9.109375" defaultRowHeight="13.8" x14ac:dyDescent="0.25"/>
  <cols>
    <col min="1" max="16384" width="9.109375" style="37"/>
  </cols>
  <sheetData>
    <row r="1" spans="1:9" ht="21" x14ac:dyDescent="0.25">
      <c r="A1" s="78" t="s">
        <v>20</v>
      </c>
      <c r="B1" s="78"/>
      <c r="C1" s="78"/>
      <c r="D1" s="78"/>
      <c r="E1" s="78"/>
      <c r="F1" s="78"/>
      <c r="G1" s="78"/>
      <c r="H1" s="78"/>
      <c r="I1" s="78"/>
    </row>
    <row r="2" spans="1:9" ht="14.25" customHeight="1" x14ac:dyDescent="0.25">
      <c r="A2" s="39"/>
      <c r="B2" s="39"/>
      <c r="C2" s="39"/>
      <c r="D2" s="39"/>
      <c r="E2" s="39"/>
      <c r="F2" s="39"/>
      <c r="G2" s="39"/>
      <c r="H2" s="39"/>
      <c r="I2" s="39"/>
    </row>
    <row r="3" spans="1:9" ht="14.25" customHeight="1" x14ac:dyDescent="0.25">
      <c r="A3" s="79" t="s">
        <v>23</v>
      </c>
      <c r="B3" s="79"/>
      <c r="C3" s="79"/>
      <c r="D3" s="79"/>
      <c r="E3" s="79"/>
      <c r="F3" s="79"/>
      <c r="G3" s="79"/>
      <c r="H3" s="79"/>
      <c r="I3" s="79"/>
    </row>
    <row r="4" spans="1:9" ht="14.25" customHeight="1" x14ac:dyDescent="0.25">
      <c r="A4" s="79"/>
      <c r="B4" s="79"/>
      <c r="C4" s="79"/>
      <c r="D4" s="79"/>
      <c r="E4" s="79"/>
      <c r="F4" s="79"/>
      <c r="G4" s="79"/>
      <c r="H4" s="79"/>
      <c r="I4" s="79"/>
    </row>
    <row r="5" spans="1:9" ht="14.25" customHeight="1" x14ac:dyDescent="0.25">
      <c r="A5" s="39"/>
      <c r="B5" s="39"/>
      <c r="C5" s="39"/>
      <c r="D5" s="39"/>
      <c r="E5" s="39"/>
      <c r="F5" s="39"/>
      <c r="G5" s="39"/>
      <c r="H5" s="39"/>
      <c r="I5" s="39"/>
    </row>
    <row r="6" spans="1:9" ht="14.25" customHeight="1" x14ac:dyDescent="0.25">
      <c r="A6" s="79" t="s">
        <v>57</v>
      </c>
      <c r="B6" s="79"/>
      <c r="C6" s="79"/>
      <c r="D6" s="79"/>
      <c r="E6" s="79"/>
      <c r="F6" s="79"/>
      <c r="G6" s="79"/>
      <c r="H6" s="79"/>
      <c r="I6" s="79"/>
    </row>
    <row r="7" spans="1:9" ht="14.25" customHeight="1" x14ac:dyDescent="0.25">
      <c r="A7" s="79"/>
      <c r="B7" s="79"/>
      <c r="C7" s="79"/>
      <c r="D7" s="79"/>
      <c r="E7" s="79"/>
      <c r="F7" s="79"/>
      <c r="G7" s="79"/>
      <c r="H7" s="79"/>
      <c r="I7" s="79"/>
    </row>
    <row r="8" spans="1:9" ht="14.25" customHeight="1" x14ac:dyDescent="0.25">
      <c r="A8" s="79"/>
      <c r="B8" s="79"/>
      <c r="C8" s="79"/>
      <c r="D8" s="79"/>
      <c r="E8" s="79"/>
      <c r="F8" s="79"/>
      <c r="G8" s="79"/>
      <c r="H8" s="79"/>
      <c r="I8" s="79"/>
    </row>
    <row r="9" spans="1:9" ht="14.25" customHeight="1" x14ac:dyDescent="0.25">
      <c r="A9" s="79"/>
      <c r="B9" s="79"/>
      <c r="C9" s="79"/>
      <c r="D9" s="79"/>
      <c r="E9" s="79"/>
      <c r="F9" s="79"/>
      <c r="G9" s="79"/>
      <c r="H9" s="79"/>
      <c r="I9" s="79"/>
    </row>
    <row r="10" spans="1:9" ht="14.25" customHeight="1" x14ac:dyDescent="0.25">
      <c r="A10" s="40"/>
      <c r="B10" s="40"/>
      <c r="C10" s="40"/>
      <c r="D10" s="40"/>
      <c r="E10" s="40"/>
      <c r="F10" s="40"/>
      <c r="G10" s="40"/>
      <c r="H10" s="40"/>
      <c r="I10" s="40"/>
    </row>
    <row r="11" spans="1:9" ht="14.25" customHeight="1" x14ac:dyDescent="0.25">
      <c r="A11" s="79" t="s">
        <v>80</v>
      </c>
      <c r="B11" s="79"/>
      <c r="C11" s="79"/>
      <c r="D11" s="79"/>
      <c r="E11" s="79"/>
      <c r="F11" s="79"/>
      <c r="G11" s="79"/>
      <c r="H11" s="79"/>
      <c r="I11" s="79"/>
    </row>
    <row r="12" spans="1:9" ht="55.5" customHeight="1" x14ac:dyDescent="0.25">
      <c r="A12" s="79"/>
      <c r="B12" s="79"/>
      <c r="C12" s="79"/>
      <c r="D12" s="79"/>
      <c r="E12" s="79"/>
      <c r="F12" s="79"/>
      <c r="G12" s="79"/>
      <c r="H12" s="79"/>
      <c r="I12" s="79"/>
    </row>
    <row r="13" spans="1:9" x14ac:dyDescent="0.25">
      <c r="A13" s="40"/>
      <c r="B13" s="40"/>
      <c r="C13" s="40"/>
      <c r="D13" s="40"/>
      <c r="E13" s="40"/>
      <c r="F13" s="40"/>
      <c r="G13" s="40"/>
      <c r="H13" s="40"/>
      <c r="I13" s="40"/>
    </row>
    <row r="14" spans="1:9" x14ac:dyDescent="0.25">
      <c r="A14" s="41"/>
      <c r="B14" s="41"/>
      <c r="C14" s="41"/>
      <c r="D14" s="41"/>
      <c r="E14" s="41"/>
      <c r="F14" s="41"/>
      <c r="G14" s="41"/>
      <c r="H14" s="41"/>
      <c r="I14" s="41"/>
    </row>
    <row r="15" spans="1:9" x14ac:dyDescent="0.25">
      <c r="A15" s="38"/>
      <c r="B15" s="38"/>
      <c r="C15" s="38"/>
      <c r="D15" s="38"/>
      <c r="E15" s="38"/>
      <c r="F15" s="38"/>
      <c r="G15" s="38"/>
      <c r="H15" s="38"/>
      <c r="I15" s="38"/>
    </row>
    <row r="16" spans="1:9" x14ac:dyDescent="0.25">
      <c r="A16" s="38"/>
      <c r="B16" s="38"/>
      <c r="C16" s="38"/>
      <c r="D16" s="38"/>
      <c r="E16" s="38"/>
      <c r="F16" s="38"/>
      <c r="G16" s="38"/>
      <c r="H16" s="38"/>
      <c r="I16" s="38"/>
    </row>
    <row r="17" spans="1:9" x14ac:dyDescent="0.25">
      <c r="A17" s="38"/>
      <c r="B17" s="38"/>
      <c r="C17" s="38"/>
      <c r="D17" s="38"/>
      <c r="E17" s="38"/>
      <c r="F17" s="38"/>
      <c r="G17" s="38"/>
      <c r="H17" s="38"/>
      <c r="I17" s="38"/>
    </row>
    <row r="18" spans="1:9" x14ac:dyDescent="0.25">
      <c r="A18" s="38"/>
      <c r="B18" s="38"/>
      <c r="C18" s="38"/>
      <c r="D18" s="38"/>
      <c r="E18" s="38"/>
      <c r="F18" s="38"/>
      <c r="G18" s="38"/>
      <c r="H18" s="38"/>
      <c r="I18" s="38"/>
    </row>
  </sheetData>
  <mergeCells count="4">
    <mergeCell ref="A1:I1"/>
    <mergeCell ref="A3:I4"/>
    <mergeCell ref="A11:I12"/>
    <mergeCell ref="A6:I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D135-974E-4465-8F61-F76B3C27104B}">
  <sheetPr>
    <pageSetUpPr fitToPage="1"/>
  </sheetPr>
  <dimension ref="A1:M58"/>
  <sheetViews>
    <sheetView showGridLines="0" zoomScaleNormal="100" workbookViewId="0"/>
  </sheetViews>
  <sheetFormatPr defaultColWidth="9.109375" defaultRowHeight="13.2" x14ac:dyDescent="0.25"/>
  <cols>
    <col min="1" max="2" width="9.109375" style="45"/>
    <col min="3" max="3" width="11.5546875" style="45" bestFit="1" customWidth="1"/>
    <col min="4" max="4" width="12.33203125" style="45" bestFit="1" customWidth="1"/>
    <col min="5" max="5" width="15" style="45" customWidth="1"/>
    <col min="6" max="16384" width="9.109375" style="45"/>
  </cols>
  <sheetData>
    <row r="1" spans="1:9" x14ac:dyDescent="0.25">
      <c r="A1" s="7" t="s">
        <v>58</v>
      </c>
    </row>
    <row r="2" spans="1:9" x14ac:dyDescent="0.25">
      <c r="A2" s="1"/>
    </row>
    <row r="3" spans="1:9" s="54" customFormat="1" ht="20.399999999999999" x14ac:dyDescent="0.2">
      <c r="A3" s="10" t="s">
        <v>2</v>
      </c>
      <c r="B3" s="12" t="s">
        <v>3</v>
      </c>
      <c r="C3" s="46" t="s">
        <v>4</v>
      </c>
      <c r="D3" s="47" t="s">
        <v>5</v>
      </c>
      <c r="E3" s="47" t="s">
        <v>8</v>
      </c>
    </row>
    <row r="4" spans="1:9" x14ac:dyDescent="0.25">
      <c r="A4" s="24">
        <v>2016</v>
      </c>
      <c r="B4" s="25">
        <v>4768060</v>
      </c>
      <c r="C4" s="26">
        <v>388014</v>
      </c>
      <c r="D4" s="13">
        <v>219958</v>
      </c>
      <c r="E4" s="13">
        <v>39456</v>
      </c>
    </row>
    <row r="5" spans="1:9" x14ac:dyDescent="0.25">
      <c r="A5" s="24">
        <v>2017</v>
      </c>
      <c r="B5" s="25">
        <v>4845609</v>
      </c>
      <c r="C5" s="26">
        <v>392728</v>
      </c>
      <c r="D5" s="13">
        <v>250518</v>
      </c>
      <c r="E5" s="13">
        <v>64390</v>
      </c>
    </row>
    <row r="6" spans="1:9" x14ac:dyDescent="0.25">
      <c r="A6" s="24">
        <v>2018</v>
      </c>
      <c r="B6" s="25">
        <v>4870783</v>
      </c>
      <c r="C6" s="26">
        <v>365535</v>
      </c>
      <c r="D6" s="13">
        <v>304572</v>
      </c>
      <c r="E6" s="13">
        <v>105541</v>
      </c>
    </row>
    <row r="7" spans="1:9" x14ac:dyDescent="0.25">
      <c r="A7" s="24">
        <v>2019</v>
      </c>
      <c r="B7" s="25">
        <v>4887904</v>
      </c>
      <c r="C7" s="26">
        <v>366961</v>
      </c>
      <c r="D7" s="13">
        <v>303777</v>
      </c>
      <c r="E7" s="13">
        <v>117416</v>
      </c>
      <c r="F7" s="48"/>
      <c r="G7" s="48"/>
    </row>
    <row r="8" spans="1:9" x14ac:dyDescent="0.25">
      <c r="A8" s="24">
        <v>2020</v>
      </c>
      <c r="B8" s="25">
        <v>4944067</v>
      </c>
      <c r="C8" s="26">
        <v>303196</v>
      </c>
      <c r="D8" s="13">
        <v>278374</v>
      </c>
      <c r="E8" s="13">
        <v>105986</v>
      </c>
      <c r="F8" s="49"/>
    </row>
    <row r="9" spans="1:9" x14ac:dyDescent="0.25">
      <c r="A9" s="24">
        <v>2021</v>
      </c>
      <c r="B9" s="25">
        <v>4986750</v>
      </c>
      <c r="C9" s="26">
        <v>314313</v>
      </c>
      <c r="D9" s="26">
        <v>262016</v>
      </c>
      <c r="E9" s="26">
        <v>91926</v>
      </c>
      <c r="F9" s="67"/>
      <c r="G9" s="67"/>
      <c r="H9" s="67"/>
      <c r="I9" s="67"/>
    </row>
    <row r="10" spans="1:9" x14ac:dyDescent="0.25">
      <c r="A10" s="24">
        <v>2022</v>
      </c>
      <c r="B10" s="25">
        <v>4980543</v>
      </c>
      <c r="C10" s="26">
        <v>299220</v>
      </c>
      <c r="D10" s="26">
        <v>264585</v>
      </c>
      <c r="E10" s="26">
        <v>108188</v>
      </c>
      <c r="F10" s="67"/>
      <c r="G10" s="67"/>
      <c r="H10" s="67"/>
      <c r="I10" s="67"/>
    </row>
    <row r="11" spans="1:9" x14ac:dyDescent="0.25">
      <c r="A11" s="24">
        <v>2023</v>
      </c>
      <c r="B11" s="25">
        <v>4977163</v>
      </c>
      <c r="C11" s="26">
        <v>298107</v>
      </c>
      <c r="D11" s="26">
        <v>284983</v>
      </c>
      <c r="E11" s="26">
        <v>149922</v>
      </c>
      <c r="F11" s="67"/>
      <c r="G11" s="67"/>
      <c r="H11" s="67"/>
      <c r="I11" s="67"/>
    </row>
    <row r="12" spans="1:9" x14ac:dyDescent="0.25">
      <c r="A12" s="24">
        <v>2024</v>
      </c>
      <c r="B12" s="25">
        <v>4977791</v>
      </c>
      <c r="C12" s="26">
        <v>277338</v>
      </c>
      <c r="D12" s="26">
        <v>302708</v>
      </c>
      <c r="E12" s="26">
        <v>146544</v>
      </c>
      <c r="F12" s="67"/>
      <c r="G12" s="67"/>
      <c r="H12" s="67"/>
      <c r="I12" s="67"/>
    </row>
    <row r="13" spans="1:9" x14ac:dyDescent="0.25">
      <c r="A13" s="24">
        <v>2025</v>
      </c>
      <c r="B13" s="25">
        <v>5039431</v>
      </c>
      <c r="C13" s="26">
        <v>283276</v>
      </c>
      <c r="D13" s="26">
        <v>233006</v>
      </c>
      <c r="E13" s="26">
        <v>111455</v>
      </c>
      <c r="F13" s="67"/>
      <c r="G13" s="67"/>
      <c r="H13" s="67"/>
      <c r="I13" s="67"/>
    </row>
    <row r="15" spans="1:9" x14ac:dyDescent="0.25">
      <c r="A15" s="7" t="s">
        <v>59</v>
      </c>
      <c r="B15" s="42"/>
      <c r="C15" s="42"/>
      <c r="D15" s="42"/>
      <c r="E15" s="42"/>
      <c r="F15" s="42"/>
      <c r="G15" s="42"/>
      <c r="H15" s="42"/>
    </row>
    <row r="16" spans="1:9" x14ac:dyDescent="0.25">
      <c r="A16" s="7"/>
      <c r="B16" s="42"/>
      <c r="C16" s="42"/>
      <c r="D16" s="42"/>
      <c r="E16" s="42"/>
      <c r="F16" s="42"/>
      <c r="G16" s="42"/>
      <c r="H16" s="42"/>
    </row>
    <row r="17" spans="1:10" x14ac:dyDescent="0.25">
      <c r="A17" s="10" t="s">
        <v>2</v>
      </c>
      <c r="B17" s="20" t="s">
        <v>1</v>
      </c>
      <c r="C17" s="52" t="s">
        <v>6</v>
      </c>
      <c r="D17" s="52" t="s">
        <v>0</v>
      </c>
      <c r="E17" s="53" t="s">
        <v>55</v>
      </c>
      <c r="F17" s="53" t="s">
        <v>22</v>
      </c>
      <c r="G17" s="53" t="s">
        <v>7</v>
      </c>
      <c r="H17" s="53" t="s">
        <v>13</v>
      </c>
      <c r="I17" s="53" t="s">
        <v>24</v>
      </c>
    </row>
    <row r="18" spans="1:10" x14ac:dyDescent="0.25">
      <c r="A18" s="24">
        <v>2016</v>
      </c>
      <c r="B18" s="25">
        <f>Bensin!D4</f>
        <v>182542</v>
      </c>
      <c r="C18" s="26">
        <f>Diesel!D4</f>
        <v>29897</v>
      </c>
      <c r="D18" s="13">
        <f>El!D4</f>
        <v>212</v>
      </c>
      <c r="E18" s="13">
        <f>Elhybrid!D4</f>
        <v>784</v>
      </c>
      <c r="F18" s="13">
        <f>Laddhybrid!D4</f>
        <v>1133</v>
      </c>
      <c r="G18" s="13">
        <f>Etanol!D4</f>
        <v>3296</v>
      </c>
      <c r="H18" s="13">
        <f>Gas!D4</f>
        <v>2076</v>
      </c>
      <c r="I18" s="27">
        <f t="shared" ref="I18:I25" si="0">D4-SUM(B18:H18)</f>
        <v>18</v>
      </c>
    </row>
    <row r="19" spans="1:10" x14ac:dyDescent="0.25">
      <c r="A19" s="24">
        <v>2017</v>
      </c>
      <c r="B19" s="25">
        <f>Bensin!D5</f>
        <v>194166</v>
      </c>
      <c r="C19" s="26">
        <f>Diesel!D5</f>
        <v>44608</v>
      </c>
      <c r="D19" s="13">
        <f>El!D5</f>
        <v>455</v>
      </c>
      <c r="E19" s="13">
        <f>Elhybrid!D5</f>
        <v>1268</v>
      </c>
      <c r="F19" s="13">
        <f>Laddhybrid!D5</f>
        <v>1979</v>
      </c>
      <c r="G19" s="13">
        <f>Etanol!D5</f>
        <v>4672</v>
      </c>
      <c r="H19" s="13">
        <f>Gas!D5</f>
        <v>3337</v>
      </c>
      <c r="I19" s="27">
        <f t="shared" si="0"/>
        <v>33</v>
      </c>
    </row>
    <row r="20" spans="1:10" x14ac:dyDescent="0.25">
      <c r="A20" s="24">
        <v>2018</v>
      </c>
      <c r="B20" s="25">
        <f>Bensin!D6</f>
        <v>213479</v>
      </c>
      <c r="C20" s="26">
        <f>Diesel!D6</f>
        <v>72873</v>
      </c>
      <c r="D20" s="13">
        <f>El!D6</f>
        <v>1410</v>
      </c>
      <c r="E20" s="13">
        <f>Elhybrid!D6</f>
        <v>2094</v>
      </c>
      <c r="F20" s="13">
        <f>Laddhybrid!D6</f>
        <v>3758</v>
      </c>
      <c r="G20" s="13">
        <f>Etanol!D6</f>
        <v>6826</v>
      </c>
      <c r="H20" s="13">
        <f>Gas!D6</f>
        <v>4095</v>
      </c>
      <c r="I20" s="27">
        <f t="shared" si="0"/>
        <v>37</v>
      </c>
    </row>
    <row r="21" spans="1:10" s="19" customFormat="1" x14ac:dyDescent="0.25">
      <c r="A21" s="24">
        <v>2019</v>
      </c>
      <c r="B21" s="25">
        <f>Bensin!D7</f>
        <v>211043</v>
      </c>
      <c r="C21" s="26">
        <f>Diesel!D7</f>
        <v>69102</v>
      </c>
      <c r="D21" s="13">
        <f>El!D7</f>
        <v>1623</v>
      </c>
      <c r="E21" s="13">
        <f>Elhybrid!D7</f>
        <v>2932</v>
      </c>
      <c r="F21" s="13">
        <f>Laddhybrid!D7</f>
        <v>5939</v>
      </c>
      <c r="G21" s="13">
        <f>Etanol!D7</f>
        <v>8490</v>
      </c>
      <c r="H21" s="13">
        <f>Gas!D7</f>
        <v>4621</v>
      </c>
      <c r="I21" s="27">
        <f t="shared" si="0"/>
        <v>27</v>
      </c>
      <c r="J21" s="28"/>
    </row>
    <row r="22" spans="1:10" x14ac:dyDescent="0.25">
      <c r="A22" s="24">
        <v>2020</v>
      </c>
      <c r="B22" s="25">
        <f>Bensin!D8</f>
        <v>191240</v>
      </c>
      <c r="C22" s="26">
        <f>Diesel!D8</f>
        <v>62863</v>
      </c>
      <c r="D22" s="13">
        <f>El!D8</f>
        <v>1996</v>
      </c>
      <c r="E22" s="13">
        <f>Elhybrid!D8</f>
        <v>2677</v>
      </c>
      <c r="F22" s="13">
        <f>Laddhybrid!D8</f>
        <v>7808</v>
      </c>
      <c r="G22" s="13">
        <f>Etanol!D8</f>
        <v>7843</v>
      </c>
      <c r="H22" s="13">
        <f>Gas!D8</f>
        <v>3910</v>
      </c>
      <c r="I22" s="27">
        <f t="shared" si="0"/>
        <v>37</v>
      </c>
    </row>
    <row r="23" spans="1:10" x14ac:dyDescent="0.25">
      <c r="A23" s="24">
        <v>2021</v>
      </c>
      <c r="B23" s="25">
        <f>Bensin!D9</f>
        <v>179867</v>
      </c>
      <c r="C23" s="26">
        <f>Diesel!D9</f>
        <v>56883</v>
      </c>
      <c r="D23" s="13">
        <f>El!D9</f>
        <v>2136</v>
      </c>
      <c r="E23" s="13">
        <f>Elhybrid!D9</f>
        <v>2183</v>
      </c>
      <c r="F23" s="13">
        <f>Laddhybrid!D9</f>
        <v>9613</v>
      </c>
      <c r="G23" s="13">
        <f>Etanol!D9</f>
        <v>8090</v>
      </c>
      <c r="H23" s="13">
        <f>Gas!D9</f>
        <v>3208</v>
      </c>
      <c r="I23" s="27">
        <f t="shared" si="0"/>
        <v>36</v>
      </c>
    </row>
    <row r="24" spans="1:10" x14ac:dyDescent="0.25">
      <c r="A24" s="24">
        <v>2022</v>
      </c>
      <c r="B24" s="25">
        <f>Bensin!D10</f>
        <v>167653</v>
      </c>
      <c r="C24" s="26">
        <f>Diesel!D10</f>
        <v>67138</v>
      </c>
      <c r="D24" s="13">
        <f>El!D10</f>
        <v>4434</v>
      </c>
      <c r="E24" s="13">
        <f>Elhybrid!D10</f>
        <v>3354</v>
      </c>
      <c r="F24" s="13">
        <f>Laddhybrid!D10</f>
        <v>11064</v>
      </c>
      <c r="G24" s="13">
        <f>Etanol!D10</f>
        <v>8221</v>
      </c>
      <c r="H24" s="13">
        <f>Gas!D10</f>
        <v>2682</v>
      </c>
      <c r="I24" s="27">
        <f t="shared" si="0"/>
        <v>39</v>
      </c>
    </row>
    <row r="25" spans="1:10" x14ac:dyDescent="0.25">
      <c r="A25" s="24">
        <v>2023</v>
      </c>
      <c r="B25" s="25">
        <f>Bensin!D11</f>
        <v>156846</v>
      </c>
      <c r="C25" s="26">
        <f>Diesel!D11</f>
        <v>82193</v>
      </c>
      <c r="D25" s="13">
        <f>El!D11</f>
        <v>10857</v>
      </c>
      <c r="E25" s="13">
        <f>Elhybrid!D11</f>
        <v>4131</v>
      </c>
      <c r="F25" s="13">
        <f>Laddhybrid!D11</f>
        <v>19939</v>
      </c>
      <c r="G25" s="13">
        <f>Etanol!D11</f>
        <v>8202</v>
      </c>
      <c r="H25" s="13">
        <f>Gas!D11</f>
        <v>2784</v>
      </c>
      <c r="I25" s="27">
        <f t="shared" si="0"/>
        <v>31</v>
      </c>
    </row>
    <row r="26" spans="1:10" x14ac:dyDescent="0.25">
      <c r="A26" s="24">
        <v>2024</v>
      </c>
      <c r="B26" s="25">
        <v>170568</v>
      </c>
      <c r="C26" s="26">
        <v>75646</v>
      </c>
      <c r="D26" s="13">
        <v>18990</v>
      </c>
      <c r="E26" s="13">
        <v>2794</v>
      </c>
      <c r="F26" s="13">
        <v>22557</v>
      </c>
      <c r="G26" s="13">
        <v>8239</v>
      </c>
      <c r="H26" s="13">
        <v>3886</v>
      </c>
      <c r="I26" s="27">
        <v>28</v>
      </c>
    </row>
    <row r="27" spans="1:10" x14ac:dyDescent="0.25">
      <c r="A27" s="24">
        <v>2025</v>
      </c>
      <c r="B27" s="25">
        <v>126460</v>
      </c>
      <c r="C27" s="26">
        <v>55111</v>
      </c>
      <c r="D27" s="13">
        <v>25829</v>
      </c>
      <c r="E27" s="13">
        <v>2085</v>
      </c>
      <c r="F27" s="13">
        <v>13385</v>
      </c>
      <c r="G27" s="13">
        <v>7797</v>
      </c>
      <c r="H27" s="13">
        <v>2310</v>
      </c>
      <c r="I27" s="27">
        <v>29</v>
      </c>
    </row>
    <row r="28" spans="1:10" x14ac:dyDescent="0.25">
      <c r="A28" s="50"/>
      <c r="B28" s="51"/>
      <c r="C28" s="51"/>
      <c r="D28" s="14"/>
      <c r="E28" s="14"/>
      <c r="F28" s="14"/>
      <c r="G28" s="14"/>
      <c r="H28" s="14"/>
      <c r="I28" s="14"/>
    </row>
    <row r="29" spans="1:10" x14ac:dyDescent="0.25">
      <c r="A29" s="23" t="s">
        <v>27</v>
      </c>
      <c r="B29" s="51"/>
      <c r="C29" s="51"/>
      <c r="D29" s="14"/>
      <c r="E29" s="14"/>
      <c r="F29" s="14"/>
      <c r="G29" s="14"/>
      <c r="H29" s="14"/>
    </row>
    <row r="30" spans="1:10" x14ac:dyDescent="0.25">
      <c r="A30" s="7"/>
      <c r="B30" s="42"/>
      <c r="C30" s="42"/>
      <c r="D30" s="42"/>
      <c r="E30" s="42"/>
      <c r="F30" s="42"/>
      <c r="G30" s="42"/>
      <c r="H30" s="42"/>
    </row>
    <row r="31" spans="1:10" x14ac:dyDescent="0.25">
      <c r="A31" s="7" t="s">
        <v>60</v>
      </c>
      <c r="B31" s="42"/>
      <c r="C31" s="42"/>
      <c r="D31" s="42"/>
      <c r="E31" s="42"/>
      <c r="F31" s="42"/>
      <c r="G31" s="42"/>
      <c r="H31" s="42"/>
    </row>
    <row r="32" spans="1:10" x14ac:dyDescent="0.25">
      <c r="A32" s="7"/>
      <c r="B32" s="42"/>
      <c r="C32" s="42"/>
      <c r="D32" s="42"/>
      <c r="E32" s="42"/>
      <c r="F32" s="42"/>
      <c r="G32" s="42"/>
      <c r="H32" s="42"/>
    </row>
    <row r="33" spans="1:13" x14ac:dyDescent="0.25">
      <c r="A33" s="10" t="s">
        <v>2</v>
      </c>
      <c r="B33" s="20" t="str">
        <f>B17</f>
        <v>Bensin</v>
      </c>
      <c r="C33" s="52" t="str">
        <f>C17</f>
        <v>Diesel</v>
      </c>
      <c r="D33" s="52" t="str">
        <f>D17</f>
        <v>El</v>
      </c>
      <c r="E33" s="53" t="s">
        <v>21</v>
      </c>
      <c r="F33" s="53" t="str">
        <f>F17</f>
        <v>Laddhybrid</v>
      </c>
      <c r="G33" s="53" t="str">
        <f>G17</f>
        <v>Etanol</v>
      </c>
      <c r="H33" s="53" t="str">
        <f>H17</f>
        <v>Gas</v>
      </c>
      <c r="I33" s="53" t="s">
        <v>24</v>
      </c>
    </row>
    <row r="34" spans="1:13" x14ac:dyDescent="0.25">
      <c r="A34" s="24">
        <f t="shared" ref="A34:A38" si="1">A18</f>
        <v>2016</v>
      </c>
      <c r="B34" s="25">
        <f>Bensin!E4</f>
        <v>21751</v>
      </c>
      <c r="C34" s="26">
        <f>Diesel!E4</f>
        <v>13772</v>
      </c>
      <c r="D34" s="13">
        <f>El!E4</f>
        <v>199</v>
      </c>
      <c r="E34" s="13">
        <f>Elhybrid!E4</f>
        <v>302</v>
      </c>
      <c r="F34" s="13">
        <f>Laddhybrid!E4</f>
        <v>1098</v>
      </c>
      <c r="G34" s="13">
        <f>Etanol!E4</f>
        <v>909</v>
      </c>
      <c r="H34" s="13">
        <f>Gas!E4</f>
        <v>1423</v>
      </c>
      <c r="I34" s="27">
        <f t="shared" ref="I34:I41" si="2">E4-SUM(B34:H34)</f>
        <v>2</v>
      </c>
    </row>
    <row r="35" spans="1:13" x14ac:dyDescent="0.25">
      <c r="A35" s="24">
        <f t="shared" si="1"/>
        <v>2017</v>
      </c>
      <c r="B35" s="25">
        <f>Bensin!E5</f>
        <v>30704</v>
      </c>
      <c r="C35" s="26">
        <f>Diesel!E5</f>
        <v>26272</v>
      </c>
      <c r="D35" s="13">
        <f>El!E5</f>
        <v>414</v>
      </c>
      <c r="E35" s="13">
        <f>Elhybrid!E5</f>
        <v>645</v>
      </c>
      <c r="F35" s="13">
        <f>Laddhybrid!E5</f>
        <v>1939</v>
      </c>
      <c r="G35" s="13">
        <f>Etanol!E5</f>
        <v>1796</v>
      </c>
      <c r="H35" s="13">
        <f>Gas!E5</f>
        <v>2604</v>
      </c>
      <c r="I35" s="27">
        <f t="shared" si="2"/>
        <v>16</v>
      </c>
    </row>
    <row r="36" spans="1:13" x14ac:dyDescent="0.25">
      <c r="A36" s="24">
        <f t="shared" si="1"/>
        <v>2018</v>
      </c>
      <c r="B36" s="25">
        <f>Bensin!E6</f>
        <v>41875</v>
      </c>
      <c r="C36" s="26">
        <f>Diesel!E6</f>
        <v>51069</v>
      </c>
      <c r="D36" s="13">
        <f>El!E6</f>
        <v>1308</v>
      </c>
      <c r="E36" s="13">
        <f>Elhybrid!E6</f>
        <v>1396</v>
      </c>
      <c r="F36" s="13">
        <f>Laddhybrid!E6</f>
        <v>3684</v>
      </c>
      <c r="G36" s="13">
        <f>Etanol!E6</f>
        <v>2852</v>
      </c>
      <c r="H36" s="13">
        <f>Gas!E6</f>
        <v>3341</v>
      </c>
      <c r="I36" s="27">
        <f t="shared" si="2"/>
        <v>16</v>
      </c>
    </row>
    <row r="37" spans="1:13" x14ac:dyDescent="0.25">
      <c r="A37" s="24">
        <f t="shared" si="1"/>
        <v>2019</v>
      </c>
      <c r="B37" s="25">
        <f>Bensin!E7</f>
        <v>52952</v>
      </c>
      <c r="C37" s="26">
        <f>Diesel!E7</f>
        <v>47082</v>
      </c>
      <c r="D37" s="13">
        <f>El!E7</f>
        <v>1534</v>
      </c>
      <c r="E37" s="13">
        <f>Elhybrid!E7</f>
        <v>2139</v>
      </c>
      <c r="F37" s="13">
        <f>Laddhybrid!E7</f>
        <v>5789</v>
      </c>
      <c r="G37" s="13">
        <f>Etanol!E7</f>
        <v>4105</v>
      </c>
      <c r="H37" s="13">
        <f>Gas!E7</f>
        <v>3808</v>
      </c>
      <c r="I37" s="27">
        <f t="shared" si="2"/>
        <v>7</v>
      </c>
    </row>
    <row r="38" spans="1:13" x14ac:dyDescent="0.25">
      <c r="A38" s="24">
        <f t="shared" si="1"/>
        <v>2020</v>
      </c>
      <c r="B38" s="25">
        <f>Bensin!E8</f>
        <v>47624</v>
      </c>
      <c r="C38" s="26">
        <f>Diesel!E8</f>
        <v>40722</v>
      </c>
      <c r="D38" s="13">
        <f>El!E8</f>
        <v>1813</v>
      </c>
      <c r="E38" s="13">
        <f>Elhybrid!E8</f>
        <v>1667</v>
      </c>
      <c r="F38" s="13">
        <f>Laddhybrid!E8</f>
        <v>7627</v>
      </c>
      <c r="G38" s="13">
        <f>Etanol!E8</f>
        <v>3437</v>
      </c>
      <c r="H38" s="13">
        <f>Gas!E8</f>
        <v>3081</v>
      </c>
      <c r="I38" s="27">
        <f t="shared" si="2"/>
        <v>15</v>
      </c>
    </row>
    <row r="39" spans="1:13" x14ac:dyDescent="0.25">
      <c r="A39" s="24">
        <v>2021</v>
      </c>
      <c r="B39" s="25">
        <f>Bensin!E9</f>
        <v>40888</v>
      </c>
      <c r="C39" s="26">
        <f>Diesel!E9</f>
        <v>33443</v>
      </c>
      <c r="D39" s="13">
        <f>El!E9</f>
        <v>1865</v>
      </c>
      <c r="E39" s="13">
        <f>Elhybrid!E9</f>
        <v>1179</v>
      </c>
      <c r="F39" s="13">
        <f>Laddhybrid!E9</f>
        <v>9328</v>
      </c>
      <c r="G39" s="13">
        <f>Etanol!E9</f>
        <v>2842</v>
      </c>
      <c r="H39" s="13">
        <f>Gas!E9</f>
        <v>2357</v>
      </c>
      <c r="I39" s="27">
        <f t="shared" si="2"/>
        <v>24</v>
      </c>
    </row>
    <row r="40" spans="1:13" x14ac:dyDescent="0.25">
      <c r="A40" s="24">
        <v>2022</v>
      </c>
      <c r="B40" s="25">
        <f>Bensin!E10</f>
        <v>43177</v>
      </c>
      <c r="C40" s="26">
        <f>Diesel!E10</f>
        <v>43541</v>
      </c>
      <c r="D40" s="13">
        <f>El!E10</f>
        <v>3990</v>
      </c>
      <c r="E40" s="13">
        <f>Elhybrid!E10</f>
        <v>2352</v>
      </c>
      <c r="F40" s="13">
        <f>Laddhybrid!E10</f>
        <v>10603</v>
      </c>
      <c r="G40" s="13">
        <f>Etanol!E10</f>
        <v>2659</v>
      </c>
      <c r="H40" s="13">
        <f>Gas!E10</f>
        <v>1844</v>
      </c>
      <c r="I40" s="27">
        <f t="shared" si="2"/>
        <v>22</v>
      </c>
    </row>
    <row r="41" spans="1:13" x14ac:dyDescent="0.25">
      <c r="A41" s="24">
        <v>2023</v>
      </c>
      <c r="B41" s="25">
        <f>Bensin!E11</f>
        <v>54955</v>
      </c>
      <c r="C41" s="26">
        <f>Diesel!E11</f>
        <v>57458</v>
      </c>
      <c r="D41" s="13">
        <f>El!E11</f>
        <v>10343</v>
      </c>
      <c r="E41" s="13">
        <f>Elhybrid!E11</f>
        <v>3231</v>
      </c>
      <c r="F41" s="13">
        <f>Laddhybrid!E11</f>
        <v>19350</v>
      </c>
      <c r="G41" s="13">
        <f>Etanol!E11</f>
        <v>2607</v>
      </c>
      <c r="H41" s="13">
        <f>Gas!E11</f>
        <v>1960</v>
      </c>
      <c r="I41" s="27">
        <f t="shared" si="2"/>
        <v>18</v>
      </c>
    </row>
    <row r="42" spans="1:13" x14ac:dyDescent="0.25">
      <c r="A42" s="24">
        <v>2024</v>
      </c>
      <c r="B42" s="25">
        <v>53156</v>
      </c>
      <c r="C42" s="26">
        <v>47478</v>
      </c>
      <c r="D42" s="13">
        <v>18118</v>
      </c>
      <c r="E42" s="13">
        <v>1819</v>
      </c>
      <c r="F42" s="13">
        <v>21684</v>
      </c>
      <c r="G42" s="13">
        <v>2011</v>
      </c>
      <c r="H42" s="13">
        <v>2263</v>
      </c>
      <c r="I42" s="27">
        <v>15</v>
      </c>
    </row>
    <row r="43" spans="1:13" x14ac:dyDescent="0.25">
      <c r="A43" s="24">
        <v>2025</v>
      </c>
      <c r="B43" s="25">
        <v>40254</v>
      </c>
      <c r="C43" s="26">
        <v>30406</v>
      </c>
      <c r="D43" s="13">
        <v>24513</v>
      </c>
      <c r="E43" s="13">
        <v>1169</v>
      </c>
      <c r="F43" s="13">
        <v>12511</v>
      </c>
      <c r="G43" s="13">
        <v>1256</v>
      </c>
      <c r="H43" s="13">
        <v>1339</v>
      </c>
      <c r="I43" s="27">
        <v>7</v>
      </c>
    </row>
    <row r="45" spans="1:13" x14ac:dyDescent="0.25">
      <c r="B45" s="49"/>
      <c r="C45" s="49"/>
      <c r="D45" s="49"/>
      <c r="E45" s="49"/>
      <c r="F45" s="49"/>
      <c r="G45" s="49"/>
      <c r="H45" s="49"/>
    </row>
    <row r="46" spans="1:13" x14ac:dyDescent="0.25">
      <c r="A46" s="7" t="s">
        <v>83</v>
      </c>
      <c r="B46" s="42"/>
      <c r="C46" s="42"/>
      <c r="D46" s="42"/>
      <c r="E46" s="42"/>
      <c r="F46" s="42"/>
      <c r="G46" s="42"/>
      <c r="H46" s="42"/>
    </row>
    <row r="47" spans="1:13" x14ac:dyDescent="0.25">
      <c r="A47" s="7"/>
      <c r="B47" s="42"/>
      <c r="C47" s="42"/>
      <c r="D47" s="42"/>
      <c r="E47" s="42"/>
      <c r="F47" s="42"/>
      <c r="G47" s="42"/>
      <c r="H47" s="42"/>
    </row>
    <row r="48" spans="1:13" x14ac:dyDescent="0.25">
      <c r="A48" s="71"/>
      <c r="B48" s="81" t="s">
        <v>84</v>
      </c>
      <c r="C48" s="80"/>
      <c r="D48" s="80" t="s">
        <v>89</v>
      </c>
      <c r="E48" s="82"/>
      <c r="F48" s="80" t="s">
        <v>85</v>
      </c>
      <c r="G48" s="80"/>
      <c r="H48" s="80" t="s">
        <v>86</v>
      </c>
      <c r="I48" s="82"/>
      <c r="J48" s="80" t="s">
        <v>87</v>
      </c>
      <c r="K48" s="80"/>
      <c r="L48" s="80" t="s">
        <v>88</v>
      </c>
      <c r="M48" s="80"/>
    </row>
    <row r="49" spans="1:13" x14ac:dyDescent="0.25">
      <c r="A49" s="10" t="s">
        <v>39</v>
      </c>
      <c r="B49" s="20" t="s">
        <v>81</v>
      </c>
      <c r="C49" s="52" t="s">
        <v>82</v>
      </c>
      <c r="D49" s="72" t="s">
        <v>81</v>
      </c>
      <c r="E49" s="62" t="s">
        <v>82</v>
      </c>
      <c r="F49" s="72" t="s">
        <v>81</v>
      </c>
      <c r="G49" s="52" t="s">
        <v>82</v>
      </c>
      <c r="H49" s="72" t="s">
        <v>81</v>
      </c>
      <c r="I49" s="62" t="s">
        <v>82</v>
      </c>
      <c r="J49" s="72" t="s">
        <v>81</v>
      </c>
      <c r="K49" s="52" t="s">
        <v>82</v>
      </c>
      <c r="L49" s="72" t="s">
        <v>81</v>
      </c>
      <c r="M49" s="52" t="s">
        <v>82</v>
      </c>
    </row>
    <row r="50" spans="1:13" x14ac:dyDescent="0.25">
      <c r="A50" s="25" t="s">
        <v>1</v>
      </c>
      <c r="B50" s="25">
        <v>40254</v>
      </c>
      <c r="C50" s="73">
        <f>B50/$B$58</f>
        <v>0.36116818446906823</v>
      </c>
      <c r="D50" s="26">
        <v>2297530</v>
      </c>
      <c r="E50" s="75">
        <f>D50/$D$58</f>
        <v>0.45591059784328825</v>
      </c>
      <c r="F50" s="26">
        <v>21710</v>
      </c>
      <c r="G50" s="73">
        <f>F50/$F$58</f>
        <v>0.32712040622598582</v>
      </c>
      <c r="H50" s="26">
        <v>308597</v>
      </c>
      <c r="I50" s="75">
        <f>H50/$H$58</f>
        <v>0.23680559498943343</v>
      </c>
      <c r="J50" s="26">
        <f>Bensin!$B$27+Bensin!$C$27+Bensin!$D$27</f>
        <v>15007</v>
      </c>
      <c r="K50" s="73">
        <f>J50/$J$58</f>
        <v>0.42894300577373806</v>
      </c>
      <c r="L50" s="26">
        <v>129310</v>
      </c>
      <c r="M50" s="73">
        <f>L50/$L$58</f>
        <v>0.19385876539656269</v>
      </c>
    </row>
    <row r="51" spans="1:13" x14ac:dyDescent="0.25">
      <c r="A51" s="25" t="s">
        <v>6</v>
      </c>
      <c r="B51" s="25">
        <v>30406</v>
      </c>
      <c r="C51" s="73">
        <f t="shared" ref="C51:C57" si="3">B51/$B$58</f>
        <v>0.27280965412049707</v>
      </c>
      <c r="D51" s="26">
        <v>1519841</v>
      </c>
      <c r="E51" s="76">
        <f t="shared" ref="E51:E57" si="4">D51/$D$58</f>
        <v>0.30158980249952821</v>
      </c>
      <c r="F51" s="26">
        <v>8365</v>
      </c>
      <c r="G51" s="73">
        <f t="shared" ref="G51:G57" si="5">F51/$F$58</f>
        <v>0.12604155679780613</v>
      </c>
      <c r="H51" s="26">
        <v>124476</v>
      </c>
      <c r="I51" s="76">
        <f t="shared" ref="I51:I57" si="6">H51/$H$58</f>
        <v>9.5518145807978419E-2</v>
      </c>
      <c r="J51" s="26">
        <f>Diesel!$B$27+Diesel!$C$27+Diesel!$D$27</f>
        <v>4822</v>
      </c>
      <c r="K51" s="73">
        <f t="shared" ref="K51:K57" si="7">J51/$J$58</f>
        <v>0.13782655919510661</v>
      </c>
      <c r="L51" s="26">
        <v>36095</v>
      </c>
      <c r="M51" s="73">
        <f t="shared" ref="M51:M57" si="8">L51/$L$58</f>
        <v>5.4112846160304151E-2</v>
      </c>
    </row>
    <row r="52" spans="1:13" x14ac:dyDescent="0.25">
      <c r="A52" s="25" t="s">
        <v>0</v>
      </c>
      <c r="B52" s="25">
        <v>24513</v>
      </c>
      <c r="C52" s="73">
        <f t="shared" si="3"/>
        <v>0.2199362971602889</v>
      </c>
      <c r="D52" s="26">
        <v>432709</v>
      </c>
      <c r="E52" s="76">
        <f t="shared" si="4"/>
        <v>8.5864654164329271E-2</v>
      </c>
      <c r="F52" s="26">
        <v>23948</v>
      </c>
      <c r="G52" s="73">
        <f t="shared" si="5"/>
        <v>0.36084198472132234</v>
      </c>
      <c r="H52" s="26">
        <v>403932</v>
      </c>
      <c r="I52" s="76">
        <f t="shared" si="6"/>
        <v>0.30996204627806434</v>
      </c>
      <c r="J52" s="26">
        <f>El!$B$27+El!$C$27+El!$D$27</f>
        <v>9063</v>
      </c>
      <c r="K52" s="73">
        <f t="shared" si="7"/>
        <v>0.25904647573315043</v>
      </c>
      <c r="L52" s="26">
        <v>261885</v>
      </c>
      <c r="M52" s="73">
        <f t="shared" si="8"/>
        <v>0.3926123484330587</v>
      </c>
    </row>
    <row r="53" spans="1:13" x14ac:dyDescent="0.25">
      <c r="A53" s="25" t="s">
        <v>21</v>
      </c>
      <c r="B53" s="25">
        <v>1169</v>
      </c>
      <c r="C53" s="73">
        <f t="shared" si="3"/>
        <v>1.0488537974967476E-2</v>
      </c>
      <c r="D53" s="26">
        <v>224140</v>
      </c>
      <c r="E53" s="76">
        <f t="shared" si="4"/>
        <v>4.4477243561822755E-2</v>
      </c>
      <c r="F53" s="26">
        <v>35</v>
      </c>
      <c r="G53" s="73">
        <f t="shared" si="5"/>
        <v>5.273705305347537E-4</v>
      </c>
      <c r="H53" s="26">
        <v>123652</v>
      </c>
      <c r="I53" s="76">
        <f t="shared" si="6"/>
        <v>9.4885839563033411E-2</v>
      </c>
      <c r="J53" s="26">
        <f>Elhybrid!$B$27+Elhybrid!$C$27+Elhybrid!$D$27</f>
        <v>24</v>
      </c>
      <c r="K53" s="73">
        <f t="shared" si="7"/>
        <v>6.8598868118676043E-4</v>
      </c>
      <c r="L53" s="26">
        <v>60851</v>
      </c>
      <c r="M53" s="73">
        <f t="shared" si="8"/>
        <v>9.122650787368522E-2</v>
      </c>
    </row>
    <row r="54" spans="1:13" x14ac:dyDescent="0.25">
      <c r="A54" s="25" t="s">
        <v>22</v>
      </c>
      <c r="B54" s="25">
        <v>12511</v>
      </c>
      <c r="C54" s="73">
        <f t="shared" si="3"/>
        <v>0.11225158135570409</v>
      </c>
      <c r="D54" s="26">
        <v>373812</v>
      </c>
      <c r="E54" s="76">
        <f t="shared" si="4"/>
        <v>7.4177422014509178E-2</v>
      </c>
      <c r="F54" s="26">
        <v>11794</v>
      </c>
      <c r="G54" s="73">
        <f t="shared" si="5"/>
        <v>0.17770880106076814</v>
      </c>
      <c r="H54" s="26">
        <v>322531</v>
      </c>
      <c r="I54" s="76">
        <f t="shared" si="6"/>
        <v>0.24749801636936508</v>
      </c>
      <c r="J54" s="26">
        <f>Laddhybrid!$B$27+Laddhybrid!$C$27+Laddhybrid!$D$27</f>
        <v>5941</v>
      </c>
      <c r="K54" s="73">
        <f t="shared" si="7"/>
        <v>0.16981078145543932</v>
      </c>
      <c r="L54" s="26">
        <v>167924</v>
      </c>
      <c r="M54" s="73">
        <f t="shared" si="8"/>
        <v>0.25174804207294404</v>
      </c>
    </row>
    <row r="55" spans="1:13" x14ac:dyDescent="0.25">
      <c r="A55" s="25" t="s">
        <v>7</v>
      </c>
      <c r="B55" s="25">
        <v>1256</v>
      </c>
      <c r="C55" s="73">
        <f t="shared" si="3"/>
        <v>1.1269122067202009E-2</v>
      </c>
      <c r="D55" s="26">
        <v>159726</v>
      </c>
      <c r="E55" s="76">
        <f t="shared" si="4"/>
        <v>3.1695244959202735E-2</v>
      </c>
      <c r="F55" s="26">
        <v>170</v>
      </c>
      <c r="G55" s="73">
        <f t="shared" si="5"/>
        <v>2.5615140054545179E-3</v>
      </c>
      <c r="H55" s="26">
        <v>12930</v>
      </c>
      <c r="I55" s="76">
        <f t="shared" si="6"/>
        <v>9.9219899843918588E-3</v>
      </c>
      <c r="J55" s="26">
        <f>Etanol!$B$27+Etanol!$C$27+Etanol!$D$27</f>
        <v>82</v>
      </c>
      <c r="K55" s="73">
        <f t="shared" si="7"/>
        <v>2.3437946607214313E-3</v>
      </c>
      <c r="L55" s="26">
        <v>8282</v>
      </c>
      <c r="M55" s="73">
        <f t="shared" si="8"/>
        <v>1.24161959246333E-2</v>
      </c>
    </row>
    <row r="56" spans="1:13" x14ac:dyDescent="0.25">
      <c r="A56" s="25" t="s">
        <v>13</v>
      </c>
      <c r="B56" s="25">
        <v>1339</v>
      </c>
      <c r="C56" s="73">
        <f t="shared" si="3"/>
        <v>1.2013817235655646E-2</v>
      </c>
      <c r="D56" s="26">
        <v>31396</v>
      </c>
      <c r="E56" s="76">
        <f t="shared" si="4"/>
        <v>6.230068434313318E-3</v>
      </c>
      <c r="F56" s="26">
        <v>343</v>
      </c>
      <c r="G56" s="73">
        <f t="shared" si="5"/>
        <v>5.1682311992405864E-3</v>
      </c>
      <c r="H56" s="26">
        <v>7021</v>
      </c>
      <c r="I56" s="76">
        <f t="shared" si="6"/>
        <v>5.3876482351442566E-3</v>
      </c>
      <c r="J56" s="26">
        <f>Gas!$B$27+Gas!$C$27+Gas!$D$27</f>
        <v>42</v>
      </c>
      <c r="K56" s="73">
        <f t="shared" si="7"/>
        <v>1.2004801920768306E-3</v>
      </c>
      <c r="L56" s="26">
        <v>2674</v>
      </c>
      <c r="M56" s="73">
        <f t="shared" si="8"/>
        <v>4.008803175859629E-3</v>
      </c>
    </row>
    <row r="57" spans="1:13" x14ac:dyDescent="0.25">
      <c r="A57" s="25" t="s">
        <v>24</v>
      </c>
      <c r="B57" s="25">
        <v>7</v>
      </c>
      <c r="C57" s="73">
        <f t="shared" si="3"/>
        <v>6.2805616616571706E-5</v>
      </c>
      <c r="D57" s="26">
        <v>277</v>
      </c>
      <c r="E57" s="76">
        <f t="shared" si="4"/>
        <v>5.4966523006267968E-5</v>
      </c>
      <c r="F57" s="26">
        <v>2</v>
      </c>
      <c r="G57" s="73">
        <f t="shared" si="5"/>
        <v>3.0135458887700214E-5</v>
      </c>
      <c r="H57" s="26">
        <v>27</v>
      </c>
      <c r="I57" s="76">
        <f t="shared" si="6"/>
        <v>2.0718772589217337E-5</v>
      </c>
      <c r="J57" s="26">
        <v>5</v>
      </c>
      <c r="K57" s="73">
        <f t="shared" si="7"/>
        <v>1.4291430858057508E-4</v>
      </c>
      <c r="L57" s="26">
        <v>11</v>
      </c>
      <c r="M57" s="73">
        <f t="shared" si="8"/>
        <v>1.6490962952302139E-5</v>
      </c>
    </row>
    <row r="58" spans="1:13" x14ac:dyDescent="0.25">
      <c r="A58" s="25" t="s">
        <v>19</v>
      </c>
      <c r="B58" s="25">
        <v>111455</v>
      </c>
      <c r="C58" s="26"/>
      <c r="D58" s="26">
        <f>SUM(D50:D57)</f>
        <v>5039431</v>
      </c>
      <c r="E58" s="74"/>
      <c r="F58" s="26">
        <f>SUM(F50:F57)</f>
        <v>66367</v>
      </c>
      <c r="G58" s="73"/>
      <c r="H58" s="26">
        <v>1303166</v>
      </c>
      <c r="I58" s="74"/>
      <c r="J58" s="26">
        <f>SUM(J50:J57)</f>
        <v>34986</v>
      </c>
      <c r="K58" s="26"/>
      <c r="L58" s="26">
        <v>667032</v>
      </c>
      <c r="M58" s="26"/>
    </row>
  </sheetData>
  <mergeCells count="6">
    <mergeCell ref="L48:M48"/>
    <mergeCell ref="B48:C48"/>
    <mergeCell ref="D48:E48"/>
    <mergeCell ref="F48:G48"/>
    <mergeCell ref="H48:I48"/>
    <mergeCell ref="J48:K48"/>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showGridLines="0" zoomScaleNormal="100" workbookViewId="0"/>
  </sheetViews>
  <sheetFormatPr defaultColWidth="9.109375" defaultRowHeight="10.199999999999999" x14ac:dyDescent="0.2"/>
  <cols>
    <col min="1" max="1" width="9.109375" style="54"/>
    <col min="2" max="2" width="9.5546875" style="54" bestFit="1" customWidth="1"/>
    <col min="3" max="3" width="11.5546875" style="54" bestFit="1" customWidth="1"/>
    <col min="4" max="4" width="12.33203125" style="54" bestFit="1" customWidth="1"/>
    <col min="5" max="5" width="15.44140625" style="54" customWidth="1"/>
    <col min="6" max="6" width="11.6640625" style="54" customWidth="1"/>
    <col min="7" max="7" width="9.109375" style="54" customWidth="1"/>
    <col min="8" max="16384" width="9.109375" style="54"/>
  </cols>
  <sheetData>
    <row r="1" spans="1:7" ht="12" x14ac:dyDescent="0.25">
      <c r="A1" s="7" t="s">
        <v>61</v>
      </c>
    </row>
    <row r="2" spans="1:7" x14ac:dyDescent="0.2">
      <c r="A2" s="9"/>
    </row>
    <row r="3" spans="1:7" ht="20.399999999999999" x14ac:dyDescent="0.2">
      <c r="A3" s="66" t="s">
        <v>2</v>
      </c>
      <c r="B3" s="12" t="s">
        <v>3</v>
      </c>
      <c r="C3" s="46" t="s">
        <v>4</v>
      </c>
      <c r="D3" s="46" t="s">
        <v>5</v>
      </c>
      <c r="E3" s="47" t="s">
        <v>8</v>
      </c>
      <c r="F3" s="47" t="s">
        <v>25</v>
      </c>
    </row>
    <row r="4" spans="1:7" x14ac:dyDescent="0.2">
      <c r="A4" s="24">
        <v>2016</v>
      </c>
      <c r="B4" s="25">
        <v>2887987</v>
      </c>
      <c r="C4" s="26">
        <v>155320</v>
      </c>
      <c r="D4" s="13">
        <v>182542</v>
      </c>
      <c r="E4" s="13">
        <v>21751</v>
      </c>
      <c r="F4" s="13">
        <v>-70859</v>
      </c>
      <c r="G4" s="55"/>
    </row>
    <row r="5" spans="1:7" x14ac:dyDescent="0.2">
      <c r="A5" s="24">
        <v>2017</v>
      </c>
      <c r="B5" s="25">
        <v>2821771</v>
      </c>
      <c r="C5" s="26">
        <v>157555</v>
      </c>
      <c r="D5" s="13">
        <v>194166</v>
      </c>
      <c r="E5" s="13">
        <v>30704</v>
      </c>
      <c r="F5" s="13">
        <v>-66216</v>
      </c>
      <c r="G5" s="55"/>
    </row>
    <row r="6" spans="1:7" x14ac:dyDescent="0.2">
      <c r="A6" s="24">
        <v>2018</v>
      </c>
      <c r="B6" s="25">
        <v>2754872</v>
      </c>
      <c r="C6" s="26">
        <v>173808</v>
      </c>
      <c r="D6" s="13">
        <v>213479</v>
      </c>
      <c r="E6" s="13">
        <v>41875</v>
      </c>
      <c r="F6" s="13">
        <v>-66899</v>
      </c>
      <c r="G6" s="55"/>
    </row>
    <row r="7" spans="1:7" s="57" customFormat="1" x14ac:dyDescent="0.2">
      <c r="A7" s="29">
        <v>2019</v>
      </c>
      <c r="B7" s="25">
        <v>2696496</v>
      </c>
      <c r="C7" s="13">
        <v>171905</v>
      </c>
      <c r="D7" s="13">
        <v>211043</v>
      </c>
      <c r="E7" s="26">
        <v>52952</v>
      </c>
      <c r="F7" s="13">
        <v>-58376</v>
      </c>
      <c r="G7" s="56"/>
    </row>
    <row r="8" spans="1:7" x14ac:dyDescent="0.2">
      <c r="A8" s="24">
        <v>2020</v>
      </c>
      <c r="B8" s="25">
        <v>2658004</v>
      </c>
      <c r="C8" s="13">
        <v>114640</v>
      </c>
      <c r="D8" s="13">
        <v>191240</v>
      </c>
      <c r="E8" s="26">
        <v>47624</v>
      </c>
      <c r="F8" s="13">
        <v>-38492</v>
      </c>
      <c r="G8" s="55"/>
    </row>
    <row r="9" spans="1:7" x14ac:dyDescent="0.2">
      <c r="A9" s="24">
        <v>2021</v>
      </c>
      <c r="B9" s="25">
        <v>2583001</v>
      </c>
      <c r="C9" s="13">
        <v>97470</v>
      </c>
      <c r="D9" s="13">
        <v>179867</v>
      </c>
      <c r="E9" s="26">
        <v>40888</v>
      </c>
      <c r="F9" s="13">
        <v>-75003</v>
      </c>
      <c r="G9" s="55"/>
    </row>
    <row r="10" spans="1:7" x14ac:dyDescent="0.2">
      <c r="A10" s="24">
        <v>2022</v>
      </c>
      <c r="B10" s="25">
        <v>2485975</v>
      </c>
      <c r="C10" s="13">
        <v>67247</v>
      </c>
      <c r="D10" s="13">
        <v>167653</v>
      </c>
      <c r="E10" s="26">
        <v>43177</v>
      </c>
      <c r="F10" s="13">
        <v>-97026</v>
      </c>
      <c r="G10" s="55"/>
    </row>
    <row r="11" spans="1:7" x14ac:dyDescent="0.2">
      <c r="A11" s="24">
        <v>2023</v>
      </c>
      <c r="B11" s="25">
        <v>2405521</v>
      </c>
      <c r="C11" s="13">
        <v>64777</v>
      </c>
      <c r="D11" s="13">
        <v>156846</v>
      </c>
      <c r="E11" s="26">
        <v>54955</v>
      </c>
      <c r="F11" s="13">
        <f>B11-B10</f>
        <v>-80454</v>
      </c>
      <c r="G11" s="55"/>
    </row>
    <row r="12" spans="1:7" x14ac:dyDescent="0.2">
      <c r="A12" s="24">
        <v>2024</v>
      </c>
      <c r="B12" s="25">
        <v>2337500</v>
      </c>
      <c r="C12" s="13">
        <v>66449</v>
      </c>
      <c r="D12" s="13">
        <v>170568</v>
      </c>
      <c r="E12" s="26">
        <v>53156</v>
      </c>
      <c r="F12" s="13">
        <f>B12-B11</f>
        <v>-68021</v>
      </c>
      <c r="G12" s="55"/>
    </row>
    <row r="13" spans="1:7" x14ac:dyDescent="0.2">
      <c r="A13" s="24">
        <v>2025</v>
      </c>
      <c r="B13" s="25">
        <v>2297530</v>
      </c>
      <c r="C13" s="13">
        <v>62710</v>
      </c>
      <c r="D13" s="13">
        <v>126460</v>
      </c>
      <c r="E13" s="26">
        <v>40254</v>
      </c>
      <c r="F13" s="13">
        <f>B13-B12</f>
        <v>-39970</v>
      </c>
      <c r="G13" s="55"/>
    </row>
    <row r="15" spans="1:7" ht="12" x14ac:dyDescent="0.25">
      <c r="A15" s="8" t="s">
        <v>62</v>
      </c>
    </row>
    <row r="17" spans="1:15"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5" x14ac:dyDescent="0.2">
      <c r="A18" s="31">
        <v>2016</v>
      </c>
      <c r="B18" s="13">
        <v>396</v>
      </c>
      <c r="C18" s="13">
        <v>709</v>
      </c>
      <c r="D18" s="13">
        <v>165</v>
      </c>
      <c r="E18" s="13">
        <v>169</v>
      </c>
      <c r="F18" s="13">
        <v>146</v>
      </c>
      <c r="G18" s="13">
        <v>164</v>
      </c>
      <c r="H18" s="25">
        <v>1749</v>
      </c>
      <c r="I18" s="26">
        <v>2389</v>
      </c>
      <c r="J18" s="13">
        <v>8251</v>
      </c>
      <c r="K18" s="13">
        <v>5656</v>
      </c>
      <c r="L18" s="13">
        <v>3706</v>
      </c>
      <c r="M18" s="13">
        <f t="shared" ref="M18:M20" si="0">SUM(H18:L18)</f>
        <v>21751</v>
      </c>
      <c r="N18" s="58"/>
      <c r="O18" s="58"/>
    </row>
    <row r="19" spans="1:15" x14ac:dyDescent="0.2">
      <c r="A19" s="31">
        <v>2017</v>
      </c>
      <c r="B19" s="13">
        <v>832</v>
      </c>
      <c r="C19" s="13">
        <v>1344</v>
      </c>
      <c r="D19" s="13">
        <v>890</v>
      </c>
      <c r="E19" s="13">
        <v>628</v>
      </c>
      <c r="F19" s="13">
        <v>432</v>
      </c>
      <c r="G19" s="13">
        <v>212</v>
      </c>
      <c r="H19" s="25">
        <v>4338</v>
      </c>
      <c r="I19" s="26">
        <v>3398</v>
      </c>
      <c r="J19" s="13">
        <v>11835</v>
      </c>
      <c r="K19" s="13">
        <v>6914</v>
      </c>
      <c r="L19" s="13">
        <v>4219</v>
      </c>
      <c r="M19" s="13">
        <f t="shared" si="0"/>
        <v>30704</v>
      </c>
      <c r="N19" s="58"/>
      <c r="O19" s="58"/>
    </row>
    <row r="20" spans="1:15" x14ac:dyDescent="0.2">
      <c r="A20" s="31">
        <v>2018</v>
      </c>
      <c r="B20" s="13">
        <v>1043</v>
      </c>
      <c r="C20" s="13">
        <v>3793</v>
      </c>
      <c r="D20" s="13">
        <v>2111</v>
      </c>
      <c r="E20" s="13">
        <v>2041</v>
      </c>
      <c r="F20" s="13">
        <v>1492</v>
      </c>
      <c r="G20" s="13">
        <v>545</v>
      </c>
      <c r="H20" s="25">
        <v>11025</v>
      </c>
      <c r="I20" s="26">
        <v>4124</v>
      </c>
      <c r="J20" s="13">
        <v>13964</v>
      </c>
      <c r="K20" s="13">
        <v>8255</v>
      </c>
      <c r="L20" s="13">
        <v>4507</v>
      </c>
      <c r="M20" s="13">
        <f t="shared" si="0"/>
        <v>41875</v>
      </c>
      <c r="N20" s="58"/>
      <c r="O20" s="58"/>
    </row>
    <row r="21" spans="1:15" x14ac:dyDescent="0.2">
      <c r="A21" s="30">
        <v>2019</v>
      </c>
      <c r="B21" s="27">
        <v>2221</v>
      </c>
      <c r="C21" s="27">
        <v>5807</v>
      </c>
      <c r="D21" s="27">
        <v>2228</v>
      </c>
      <c r="E21" s="27">
        <v>3052</v>
      </c>
      <c r="F21" s="27">
        <v>2643</v>
      </c>
      <c r="G21" s="27">
        <v>959</v>
      </c>
      <c r="H21" s="25">
        <v>16910</v>
      </c>
      <c r="I21" s="26">
        <v>5276</v>
      </c>
      <c r="J21" s="27">
        <v>14813</v>
      </c>
      <c r="K21" s="27">
        <v>10586</v>
      </c>
      <c r="L21" s="27">
        <v>5367</v>
      </c>
      <c r="M21" s="27">
        <f t="shared" ref="M21:M25" si="1">SUM(H21:L21)</f>
        <v>52952</v>
      </c>
      <c r="N21" s="58"/>
      <c r="O21" s="58"/>
    </row>
    <row r="22" spans="1:15" s="57" customFormat="1" x14ac:dyDescent="0.2">
      <c r="A22" s="31">
        <v>2020</v>
      </c>
      <c r="B22" s="13">
        <v>1086</v>
      </c>
      <c r="C22" s="13">
        <v>5877</v>
      </c>
      <c r="D22" s="13">
        <v>2916</v>
      </c>
      <c r="E22" s="13">
        <v>3038</v>
      </c>
      <c r="F22" s="13">
        <v>3580</v>
      </c>
      <c r="G22" s="13">
        <v>840</v>
      </c>
      <c r="H22" s="25">
        <v>17337</v>
      </c>
      <c r="I22" s="26">
        <v>3938</v>
      </c>
      <c r="J22" s="13">
        <v>9794</v>
      </c>
      <c r="K22" s="13">
        <v>9472</v>
      </c>
      <c r="L22" s="13">
        <v>7083</v>
      </c>
      <c r="M22" s="13">
        <f t="shared" si="1"/>
        <v>47624</v>
      </c>
      <c r="N22" s="58"/>
      <c r="O22" s="58"/>
    </row>
    <row r="23" spans="1:15" x14ac:dyDescent="0.2">
      <c r="A23" s="31">
        <v>2021</v>
      </c>
      <c r="B23" s="13">
        <v>1689</v>
      </c>
      <c r="C23" s="13">
        <v>3217</v>
      </c>
      <c r="D23" s="13">
        <v>2481</v>
      </c>
      <c r="E23" s="13">
        <v>3223</v>
      </c>
      <c r="F23" s="13">
        <v>2805</v>
      </c>
      <c r="G23" s="13">
        <v>765</v>
      </c>
      <c r="H23" s="25">
        <v>14180</v>
      </c>
      <c r="I23" s="26">
        <v>2721</v>
      </c>
      <c r="J23" s="13">
        <v>7187</v>
      </c>
      <c r="K23" s="13">
        <v>9690</v>
      </c>
      <c r="L23" s="13">
        <v>7110</v>
      </c>
      <c r="M23" s="13">
        <f t="shared" si="1"/>
        <v>40888</v>
      </c>
      <c r="N23" s="58"/>
      <c r="O23" s="58"/>
    </row>
    <row r="24" spans="1:15" x14ac:dyDescent="0.2">
      <c r="A24" s="31">
        <v>2022</v>
      </c>
      <c r="B24" s="13">
        <v>719</v>
      </c>
      <c r="C24" s="13">
        <v>3003</v>
      </c>
      <c r="D24" s="13">
        <v>2949</v>
      </c>
      <c r="E24" s="13">
        <v>5007</v>
      </c>
      <c r="F24" s="13">
        <v>4518</v>
      </c>
      <c r="G24" s="13">
        <v>1301</v>
      </c>
      <c r="H24" s="25">
        <v>17497</v>
      </c>
      <c r="I24" s="26">
        <v>3553</v>
      </c>
      <c r="J24" s="13">
        <v>5844</v>
      </c>
      <c r="K24" s="13">
        <v>9205</v>
      </c>
      <c r="L24" s="13">
        <v>7078</v>
      </c>
      <c r="M24" s="13">
        <f t="shared" si="1"/>
        <v>43177</v>
      </c>
      <c r="N24" s="58"/>
      <c r="O24" s="58"/>
    </row>
    <row r="25" spans="1:15" x14ac:dyDescent="0.2">
      <c r="A25" s="31">
        <v>2023</v>
      </c>
      <c r="B25" s="13">
        <v>926</v>
      </c>
      <c r="C25" s="13">
        <v>4663</v>
      </c>
      <c r="D25" s="13">
        <v>4537</v>
      </c>
      <c r="E25" s="13">
        <v>6871</v>
      </c>
      <c r="F25" s="13">
        <v>10073</v>
      </c>
      <c r="G25" s="13">
        <v>2437</v>
      </c>
      <c r="H25" s="25">
        <v>29507</v>
      </c>
      <c r="I25" s="26">
        <v>5592</v>
      </c>
      <c r="J25" s="13">
        <v>4935</v>
      </c>
      <c r="K25" s="13">
        <v>7948</v>
      </c>
      <c r="L25" s="13">
        <v>6973</v>
      </c>
      <c r="M25" s="13">
        <f t="shared" si="1"/>
        <v>54955</v>
      </c>
      <c r="N25" s="58"/>
      <c r="O25" s="58"/>
    </row>
    <row r="26" spans="1:15" x14ac:dyDescent="0.2">
      <c r="A26" s="31">
        <v>2024</v>
      </c>
      <c r="B26" s="13">
        <v>1579</v>
      </c>
      <c r="C26" s="13">
        <v>8045</v>
      </c>
      <c r="D26" s="13">
        <v>5542</v>
      </c>
      <c r="E26" s="13">
        <v>5675</v>
      </c>
      <c r="F26" s="13">
        <v>7019</v>
      </c>
      <c r="G26" s="13">
        <v>2496</v>
      </c>
      <c r="H26" s="25">
        <v>30356</v>
      </c>
      <c r="I26" s="26">
        <v>5369</v>
      </c>
      <c r="J26" s="13">
        <v>4252</v>
      </c>
      <c r="K26" s="13">
        <v>6306</v>
      </c>
      <c r="L26" s="13">
        <v>6873</v>
      </c>
      <c r="M26" s="13">
        <f>SUM(H26:L26)</f>
        <v>53156</v>
      </c>
      <c r="N26" s="58"/>
      <c r="O26" s="58"/>
    </row>
    <row r="27" spans="1:15" x14ac:dyDescent="0.2">
      <c r="A27" s="31">
        <v>2025</v>
      </c>
      <c r="B27" s="13">
        <v>1527</v>
      </c>
      <c r="C27" s="13">
        <v>7299</v>
      </c>
      <c r="D27" s="13">
        <v>6181</v>
      </c>
      <c r="E27" s="13">
        <v>2759</v>
      </c>
      <c r="F27" s="13">
        <v>2572</v>
      </c>
      <c r="G27" s="13">
        <v>1372</v>
      </c>
      <c r="H27" s="25">
        <v>21710</v>
      </c>
      <c r="I27" s="26">
        <v>4164</v>
      </c>
      <c r="J27" s="13">
        <v>3412</v>
      </c>
      <c r="K27" s="13">
        <v>4105</v>
      </c>
      <c r="L27" s="13">
        <v>6863</v>
      </c>
      <c r="M27" s="13">
        <f t="shared" ref="M27" si="2">SUM(H27:L27)</f>
        <v>40254</v>
      </c>
      <c r="N27" s="58"/>
      <c r="O27" s="58"/>
    </row>
    <row r="29" spans="1:15" ht="12" x14ac:dyDescent="0.25">
      <c r="A29" s="60" t="s">
        <v>63</v>
      </c>
    </row>
    <row r="31" spans="1:15" x14ac:dyDescent="0.2">
      <c r="A31" s="10" t="s">
        <v>2</v>
      </c>
      <c r="B31" s="20" t="s">
        <v>14</v>
      </c>
      <c r="C31" s="52" t="s">
        <v>15</v>
      </c>
      <c r="D31" s="52" t="s">
        <v>16</v>
      </c>
      <c r="E31" s="53" t="s">
        <v>17</v>
      </c>
      <c r="F31" s="53" t="s">
        <v>18</v>
      </c>
      <c r="G31" s="53" t="s">
        <v>19</v>
      </c>
    </row>
    <row r="32" spans="1:15" x14ac:dyDescent="0.2">
      <c r="A32" s="24">
        <v>2016</v>
      </c>
      <c r="B32" s="15">
        <f t="shared" ref="B32:B41" si="3">H18/$M18</f>
        <v>8.0410096087536201E-2</v>
      </c>
      <c r="C32" s="16">
        <f t="shared" ref="C32:C41" si="4">I18/$M18</f>
        <v>0.10983403061928187</v>
      </c>
      <c r="D32" s="16">
        <f t="shared" ref="D32:D41" si="5">J18/$M18</f>
        <v>0.37933888097098983</v>
      </c>
      <c r="E32" s="16">
        <f t="shared" ref="E32:E41" si="6">K18/$M18</f>
        <v>0.26003402142430232</v>
      </c>
      <c r="F32" s="16">
        <f t="shared" ref="F32:F41" si="7">L18/$M18</f>
        <v>0.17038297089788976</v>
      </c>
      <c r="G32" s="16">
        <f t="shared" ref="G32:G38" si="8">SUM(B32:F32)</f>
        <v>1</v>
      </c>
    </row>
    <row r="33" spans="1:8" x14ac:dyDescent="0.2">
      <c r="A33" s="24">
        <v>2017</v>
      </c>
      <c r="B33" s="15">
        <f t="shared" si="3"/>
        <v>0.14128452318916102</v>
      </c>
      <c r="C33" s="16">
        <f t="shared" si="4"/>
        <v>0.1106696195935383</v>
      </c>
      <c r="D33" s="16">
        <f t="shared" si="5"/>
        <v>0.38545466388744137</v>
      </c>
      <c r="E33" s="16">
        <f t="shared" si="6"/>
        <v>0.2251823866597186</v>
      </c>
      <c r="F33" s="16">
        <f t="shared" si="7"/>
        <v>0.13740880667014069</v>
      </c>
      <c r="G33" s="16">
        <f t="shared" si="8"/>
        <v>0.99999999999999989</v>
      </c>
    </row>
    <row r="34" spans="1:8" x14ac:dyDescent="0.2">
      <c r="A34" s="24">
        <v>2018</v>
      </c>
      <c r="B34" s="15">
        <f t="shared" si="3"/>
        <v>0.26328358208955221</v>
      </c>
      <c r="C34" s="16">
        <f t="shared" si="4"/>
        <v>9.8483582089552241E-2</v>
      </c>
      <c r="D34" s="16">
        <f t="shared" si="5"/>
        <v>0.3334686567164179</v>
      </c>
      <c r="E34" s="16">
        <f t="shared" si="6"/>
        <v>0.19713432835820896</v>
      </c>
      <c r="F34" s="16">
        <f t="shared" si="7"/>
        <v>0.10762985074626866</v>
      </c>
      <c r="G34" s="16">
        <f t="shared" si="8"/>
        <v>1</v>
      </c>
    </row>
    <row r="35" spans="1:8" x14ac:dyDescent="0.2">
      <c r="A35" s="24">
        <v>2019</v>
      </c>
      <c r="B35" s="15">
        <f t="shared" si="3"/>
        <v>0.31934582263181749</v>
      </c>
      <c r="C35" s="16">
        <f t="shared" si="4"/>
        <v>9.963740746336304E-2</v>
      </c>
      <c r="D35" s="16">
        <f t="shared" si="5"/>
        <v>0.27974391902100015</v>
      </c>
      <c r="E35" s="16">
        <f t="shared" si="6"/>
        <v>0.19991690587702068</v>
      </c>
      <c r="F35" s="16">
        <f t="shared" si="7"/>
        <v>0.10135594500679861</v>
      </c>
      <c r="G35" s="16">
        <f t="shared" si="8"/>
        <v>0.99999999999999989</v>
      </c>
    </row>
    <row r="36" spans="1:8" x14ac:dyDescent="0.2">
      <c r="A36" s="24">
        <v>2020</v>
      </c>
      <c r="B36" s="15">
        <f t="shared" si="3"/>
        <v>0.36403913992944736</v>
      </c>
      <c r="C36" s="16">
        <f t="shared" si="4"/>
        <v>8.2689400302368557E-2</v>
      </c>
      <c r="D36" s="16">
        <f t="shared" si="5"/>
        <v>0.20565261212833866</v>
      </c>
      <c r="E36" s="16">
        <f t="shared" si="6"/>
        <v>0.19889131530320847</v>
      </c>
      <c r="F36" s="16">
        <f t="shared" si="7"/>
        <v>0.14872753233663699</v>
      </c>
      <c r="G36" s="16">
        <f t="shared" si="8"/>
        <v>1</v>
      </c>
    </row>
    <row r="37" spans="1:8" x14ac:dyDescent="0.2">
      <c r="A37" s="24">
        <v>2021</v>
      </c>
      <c r="B37" s="15">
        <f t="shared" si="3"/>
        <v>0.34680101741342201</v>
      </c>
      <c r="C37" s="16">
        <f t="shared" si="4"/>
        <v>6.6547642340050867E-2</v>
      </c>
      <c r="D37" s="16">
        <f t="shared" si="5"/>
        <v>0.17577284288788886</v>
      </c>
      <c r="E37" s="16">
        <f t="shared" si="6"/>
        <v>0.23698884758364314</v>
      </c>
      <c r="F37" s="16">
        <f t="shared" si="7"/>
        <v>0.1738896497749951</v>
      </c>
      <c r="G37" s="16">
        <f t="shared" si="8"/>
        <v>1</v>
      </c>
    </row>
    <row r="38" spans="1:8" x14ac:dyDescent="0.2">
      <c r="A38" s="24">
        <v>2022</v>
      </c>
      <c r="B38" s="15">
        <f t="shared" si="3"/>
        <v>0.40523890034045906</v>
      </c>
      <c r="C38" s="16">
        <f t="shared" si="4"/>
        <v>8.2289181740278383E-2</v>
      </c>
      <c r="D38" s="16">
        <f t="shared" si="5"/>
        <v>0.13534983903467124</v>
      </c>
      <c r="E38" s="16">
        <f t="shared" si="6"/>
        <v>0.2131922088148783</v>
      </c>
      <c r="F38" s="16">
        <f t="shared" si="7"/>
        <v>0.16392987006971305</v>
      </c>
      <c r="G38" s="16">
        <f t="shared" si="8"/>
        <v>1</v>
      </c>
    </row>
    <row r="39" spans="1:8" x14ac:dyDescent="0.2">
      <c r="A39" s="24">
        <v>2023</v>
      </c>
      <c r="B39" s="15">
        <f t="shared" si="3"/>
        <v>0.53693021563097076</v>
      </c>
      <c r="C39" s="16">
        <f t="shared" si="4"/>
        <v>0.10175598216722773</v>
      </c>
      <c r="D39" s="16">
        <f t="shared" si="5"/>
        <v>8.9800746064962245E-2</v>
      </c>
      <c r="E39" s="16">
        <f t="shared" si="6"/>
        <v>0.14462742243653898</v>
      </c>
      <c r="F39" s="16">
        <f t="shared" si="7"/>
        <v>0.12688563370030023</v>
      </c>
      <c r="G39" s="16">
        <f t="shared" ref="G39:G40" si="9">SUM(B39:F39)</f>
        <v>0.99999999999999989</v>
      </c>
    </row>
    <row r="40" spans="1:8" x14ac:dyDescent="0.2">
      <c r="A40" s="24">
        <v>2024</v>
      </c>
      <c r="B40" s="15">
        <f t="shared" si="3"/>
        <v>0.57107382045300625</v>
      </c>
      <c r="C40" s="16">
        <f t="shared" si="4"/>
        <v>0.10100459026262322</v>
      </c>
      <c r="D40" s="16">
        <f t="shared" si="5"/>
        <v>7.9990969975167428E-2</v>
      </c>
      <c r="E40" s="16">
        <f t="shared" si="6"/>
        <v>0.11863195123786591</v>
      </c>
      <c r="F40" s="16">
        <f t="shared" si="7"/>
        <v>0.12929866807133719</v>
      </c>
      <c r="G40" s="16">
        <f t="shared" si="9"/>
        <v>0.99999999999999989</v>
      </c>
    </row>
    <row r="41" spans="1:8" x14ac:dyDescent="0.2">
      <c r="A41" s="24">
        <v>2025</v>
      </c>
      <c r="B41" s="15">
        <f t="shared" si="3"/>
        <v>0.53932528444378203</v>
      </c>
      <c r="C41" s="16">
        <f t="shared" si="4"/>
        <v>0.10344313608585483</v>
      </c>
      <c r="D41" s="16">
        <f t="shared" si="5"/>
        <v>8.4761762806180752E-2</v>
      </c>
      <c r="E41" s="16">
        <f t="shared" si="6"/>
        <v>0.10197744323545486</v>
      </c>
      <c r="F41" s="16">
        <f t="shared" si="7"/>
        <v>0.17049237342872758</v>
      </c>
      <c r="G41" s="16">
        <f t="shared" ref="G41" si="10">SUM(B41:F41)</f>
        <v>1</v>
      </c>
    </row>
    <row r="43" spans="1:8" ht="14.4" x14ac:dyDescent="0.3">
      <c r="H43"/>
    </row>
    <row r="44" spans="1:8" ht="14.4" x14ac:dyDescent="0.3">
      <c r="H44"/>
    </row>
    <row r="45" spans="1:8" ht="14.4" x14ac:dyDescent="0.3">
      <c r="H45"/>
    </row>
    <row r="46" spans="1:8" ht="14.4" x14ac:dyDescent="0.3">
      <c r="H46"/>
    </row>
    <row r="47" spans="1:8" ht="14.4" x14ac:dyDescent="0.3">
      <c r="H47"/>
    </row>
    <row r="48" spans="1:8" ht="14.4" x14ac:dyDescent="0.3">
      <c r="H48"/>
    </row>
  </sheetData>
  <pageMargins left="0.7" right="0.7" top="0.75" bottom="0.75" header="0.3" footer="0.3"/>
  <pageSetup paperSize="9" orientation="portrait" r:id="rId1"/>
  <ignoredErrors>
    <ignoredError sqref="M18:M2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91A0-73BA-409A-8D98-61B0BC03A01D}">
  <dimension ref="A1:N48"/>
  <sheetViews>
    <sheetView showGridLines="0" workbookViewId="0"/>
  </sheetViews>
  <sheetFormatPr defaultColWidth="9.109375" defaultRowHeight="10.199999999999999" x14ac:dyDescent="0.2"/>
  <cols>
    <col min="1" max="2" width="9.109375" style="54"/>
    <col min="3" max="3" width="11.5546875" style="54" bestFit="1" customWidth="1"/>
    <col min="4" max="4" width="12.33203125" style="54" bestFit="1" customWidth="1"/>
    <col min="5" max="5" width="15.5546875" style="54" customWidth="1"/>
    <col min="6" max="6" width="11.88671875" style="54" customWidth="1"/>
    <col min="7" max="7" width="12.5546875" style="54" customWidth="1"/>
    <col min="8" max="16384" width="9.109375" style="54"/>
  </cols>
  <sheetData>
    <row r="1" spans="1:7" ht="12" x14ac:dyDescent="0.25">
      <c r="A1" s="7" t="s">
        <v>64</v>
      </c>
    </row>
    <row r="2" spans="1:7" x14ac:dyDescent="0.2">
      <c r="A2" s="9"/>
    </row>
    <row r="3" spans="1:7" ht="20.399999999999999" x14ac:dyDescent="0.2">
      <c r="A3" s="10" t="s">
        <v>2</v>
      </c>
      <c r="B3" s="12" t="s">
        <v>3</v>
      </c>
      <c r="C3" s="46" t="s">
        <v>4</v>
      </c>
      <c r="D3" s="46" t="s">
        <v>5</v>
      </c>
      <c r="E3" s="47" t="s">
        <v>8</v>
      </c>
      <c r="F3" s="47" t="s">
        <v>25</v>
      </c>
    </row>
    <row r="4" spans="1:7" x14ac:dyDescent="0.2">
      <c r="A4" s="24">
        <v>2016</v>
      </c>
      <c r="B4" s="25">
        <v>1529744</v>
      </c>
      <c r="C4" s="26">
        <v>201057</v>
      </c>
      <c r="D4" s="13">
        <v>29897</v>
      </c>
      <c r="E4" s="13">
        <v>13772</v>
      </c>
      <c r="F4" s="13">
        <v>147960</v>
      </c>
      <c r="G4" s="55"/>
    </row>
    <row r="5" spans="1:7" x14ac:dyDescent="0.2">
      <c r="A5" s="24">
        <v>2017</v>
      </c>
      <c r="B5" s="25">
        <v>1644862</v>
      </c>
      <c r="C5" s="26">
        <v>191067</v>
      </c>
      <c r="D5" s="13">
        <v>44608</v>
      </c>
      <c r="E5" s="13">
        <v>26272</v>
      </c>
      <c r="F5" s="13">
        <v>115118</v>
      </c>
      <c r="G5" s="55"/>
    </row>
    <row r="6" spans="1:7" x14ac:dyDescent="0.2">
      <c r="A6" s="24">
        <v>2018</v>
      </c>
      <c r="B6" s="25">
        <v>1704457</v>
      </c>
      <c r="C6" s="26">
        <v>137409</v>
      </c>
      <c r="D6" s="13">
        <v>72873</v>
      </c>
      <c r="E6" s="13">
        <v>51069</v>
      </c>
      <c r="F6" s="13">
        <v>59595</v>
      </c>
      <c r="G6" s="55"/>
    </row>
    <row r="7" spans="1:7" x14ac:dyDescent="0.2">
      <c r="A7" s="29">
        <v>2019</v>
      </c>
      <c r="B7" s="25">
        <v>1739904</v>
      </c>
      <c r="C7" s="26">
        <v>122739</v>
      </c>
      <c r="D7" s="26">
        <v>69102</v>
      </c>
      <c r="E7" s="27">
        <v>47082</v>
      </c>
      <c r="F7" s="27">
        <v>35447</v>
      </c>
      <c r="G7" s="55"/>
    </row>
    <row r="8" spans="1:7" s="57" customFormat="1" x14ac:dyDescent="0.2">
      <c r="A8" s="24">
        <v>2020</v>
      </c>
      <c r="B8" s="25">
        <v>1742365</v>
      </c>
      <c r="C8" s="26">
        <v>68073</v>
      </c>
      <c r="D8" s="26">
        <v>62863</v>
      </c>
      <c r="E8" s="13">
        <v>40722</v>
      </c>
      <c r="F8" s="13">
        <v>2461</v>
      </c>
      <c r="G8" s="56"/>
    </row>
    <row r="9" spans="1:7" x14ac:dyDescent="0.2">
      <c r="A9" s="24">
        <v>2021</v>
      </c>
      <c r="B9" s="25">
        <v>1726114</v>
      </c>
      <c r="C9" s="26">
        <v>53734</v>
      </c>
      <c r="D9" s="26">
        <v>56883</v>
      </c>
      <c r="E9" s="13">
        <v>33443</v>
      </c>
      <c r="F9" s="13">
        <v>-16251</v>
      </c>
      <c r="G9" s="55"/>
    </row>
    <row r="10" spans="1:7" x14ac:dyDescent="0.2">
      <c r="A10" s="24">
        <v>2022</v>
      </c>
      <c r="B10" s="25">
        <v>1667176</v>
      </c>
      <c r="C10" s="26">
        <v>36788</v>
      </c>
      <c r="D10" s="26">
        <v>67138</v>
      </c>
      <c r="E10" s="13">
        <v>43541</v>
      </c>
      <c r="F10" s="13">
        <v>-58938</v>
      </c>
      <c r="G10" s="55"/>
    </row>
    <row r="11" spans="1:7" x14ac:dyDescent="0.2">
      <c r="A11" s="24">
        <v>2023</v>
      </c>
      <c r="B11" s="25">
        <v>1607362</v>
      </c>
      <c r="C11" s="26">
        <v>26498</v>
      </c>
      <c r="D11" s="26">
        <v>82193</v>
      </c>
      <c r="E11" s="13">
        <v>57458</v>
      </c>
      <c r="F11" s="13">
        <f t="shared" ref="F11" si="0">B11-B10</f>
        <v>-59814</v>
      </c>
      <c r="G11" s="68"/>
    </row>
    <row r="12" spans="1:7" x14ac:dyDescent="0.2">
      <c r="A12" s="24">
        <v>2024</v>
      </c>
      <c r="B12" s="25">
        <v>1558131</v>
      </c>
      <c r="C12" s="26">
        <v>22158</v>
      </c>
      <c r="D12" s="26">
        <v>75646</v>
      </c>
      <c r="E12" s="13">
        <v>47478</v>
      </c>
      <c r="F12" s="13">
        <f t="shared" ref="F12:F13" si="1">B12-B11</f>
        <v>-49231</v>
      </c>
      <c r="G12" s="68"/>
    </row>
    <row r="13" spans="1:7" x14ac:dyDescent="0.2">
      <c r="A13" s="24">
        <v>2025</v>
      </c>
      <c r="B13" s="25">
        <v>1519841</v>
      </c>
      <c r="C13" s="26">
        <v>21402</v>
      </c>
      <c r="D13" s="26">
        <v>55111</v>
      </c>
      <c r="E13" s="13">
        <v>30406</v>
      </c>
      <c r="F13" s="13">
        <f t="shared" si="1"/>
        <v>-38290</v>
      </c>
      <c r="G13" s="68"/>
    </row>
    <row r="15" spans="1:7" ht="12" x14ac:dyDescent="0.25">
      <c r="A15" s="8" t="s">
        <v>65</v>
      </c>
    </row>
    <row r="17" spans="1:14"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4" x14ac:dyDescent="0.2">
      <c r="A18" s="31">
        <v>2016</v>
      </c>
      <c r="B18" s="13">
        <v>708</v>
      </c>
      <c r="C18" s="13">
        <v>1808</v>
      </c>
      <c r="D18" s="13">
        <v>1094</v>
      </c>
      <c r="E18" s="13">
        <v>965</v>
      </c>
      <c r="F18" s="13">
        <v>832</v>
      </c>
      <c r="G18" s="13">
        <v>746</v>
      </c>
      <c r="H18" s="25">
        <v>6153</v>
      </c>
      <c r="I18" s="26">
        <v>4096</v>
      </c>
      <c r="J18" s="13">
        <v>2565</v>
      </c>
      <c r="K18" s="13">
        <v>845</v>
      </c>
      <c r="L18" s="13">
        <v>113</v>
      </c>
      <c r="M18" s="13">
        <v>13772</v>
      </c>
      <c r="N18" s="58"/>
    </row>
    <row r="19" spans="1:14" x14ac:dyDescent="0.2">
      <c r="A19" s="31">
        <v>2017</v>
      </c>
      <c r="B19" s="13">
        <v>1272</v>
      </c>
      <c r="C19" s="13">
        <v>3177</v>
      </c>
      <c r="D19" s="13">
        <v>2614</v>
      </c>
      <c r="E19" s="13">
        <v>2286</v>
      </c>
      <c r="F19" s="13">
        <v>1688</v>
      </c>
      <c r="G19" s="13">
        <v>1211</v>
      </c>
      <c r="H19" s="25">
        <v>12248</v>
      </c>
      <c r="I19" s="26">
        <v>7610</v>
      </c>
      <c r="J19" s="13">
        <v>5066</v>
      </c>
      <c r="K19" s="13">
        <v>1206</v>
      </c>
      <c r="L19" s="13">
        <v>142</v>
      </c>
      <c r="M19" s="13">
        <v>26272</v>
      </c>
      <c r="N19" s="58"/>
    </row>
    <row r="20" spans="1:14" x14ac:dyDescent="0.2">
      <c r="A20" s="31">
        <v>2018</v>
      </c>
      <c r="B20" s="13">
        <v>986</v>
      </c>
      <c r="C20" s="13">
        <v>6844</v>
      </c>
      <c r="D20" s="13">
        <v>6296</v>
      </c>
      <c r="E20" s="13">
        <v>6780</v>
      </c>
      <c r="F20" s="13">
        <v>4903</v>
      </c>
      <c r="G20" s="13">
        <v>2382</v>
      </c>
      <c r="H20" s="25">
        <v>28191</v>
      </c>
      <c r="I20" s="26">
        <v>12876</v>
      </c>
      <c r="J20" s="13">
        <v>8568</v>
      </c>
      <c r="K20" s="13">
        <v>1242</v>
      </c>
      <c r="L20" s="13">
        <v>192</v>
      </c>
      <c r="M20" s="13">
        <f t="shared" ref="M20:M24" si="2">SUM(H20:L20)</f>
        <v>51069</v>
      </c>
      <c r="N20" s="58"/>
    </row>
    <row r="21" spans="1:14" s="57" customFormat="1" x14ac:dyDescent="0.2">
      <c r="A21" s="31">
        <v>2019</v>
      </c>
      <c r="B21" s="27">
        <v>1161</v>
      </c>
      <c r="C21" s="27">
        <v>5074</v>
      </c>
      <c r="D21" s="27">
        <v>4999</v>
      </c>
      <c r="E21" s="27">
        <v>5224</v>
      </c>
      <c r="F21" s="27">
        <v>4997</v>
      </c>
      <c r="G21" s="27">
        <v>2557</v>
      </c>
      <c r="H21" s="25">
        <v>24012</v>
      </c>
      <c r="I21" s="26">
        <v>12166</v>
      </c>
      <c r="J21" s="27">
        <v>9569</v>
      </c>
      <c r="K21" s="27">
        <v>1095</v>
      </c>
      <c r="L21" s="27">
        <v>240</v>
      </c>
      <c r="M21" s="27">
        <f t="shared" si="2"/>
        <v>47082</v>
      </c>
      <c r="N21" s="58"/>
    </row>
    <row r="22" spans="1:14" x14ac:dyDescent="0.2">
      <c r="A22" s="31">
        <v>2020</v>
      </c>
      <c r="B22" s="13">
        <v>1021</v>
      </c>
      <c r="C22" s="13">
        <v>5402</v>
      </c>
      <c r="D22" s="13">
        <v>3303</v>
      </c>
      <c r="E22" s="13">
        <v>5431</v>
      </c>
      <c r="F22" s="13">
        <v>5146</v>
      </c>
      <c r="G22" s="13">
        <v>2428</v>
      </c>
      <c r="H22" s="25">
        <v>22731</v>
      </c>
      <c r="I22" s="26">
        <v>9622</v>
      </c>
      <c r="J22" s="13">
        <v>7217</v>
      </c>
      <c r="K22" s="13">
        <v>932</v>
      </c>
      <c r="L22" s="13">
        <v>220</v>
      </c>
      <c r="M22" s="13">
        <f t="shared" si="2"/>
        <v>40722</v>
      </c>
      <c r="N22" s="58"/>
    </row>
    <row r="23" spans="1:14" x14ac:dyDescent="0.2">
      <c r="A23" s="31">
        <v>2021</v>
      </c>
      <c r="B23" s="13">
        <v>634</v>
      </c>
      <c r="C23" s="13">
        <v>2824</v>
      </c>
      <c r="D23" s="13">
        <v>2997</v>
      </c>
      <c r="E23" s="13">
        <v>3304</v>
      </c>
      <c r="F23" s="13">
        <v>3884</v>
      </c>
      <c r="G23" s="13">
        <v>1939</v>
      </c>
      <c r="H23" s="25">
        <v>15582</v>
      </c>
      <c r="I23" s="26">
        <v>8480</v>
      </c>
      <c r="J23" s="13">
        <v>8159</v>
      </c>
      <c r="K23" s="13">
        <v>1016</v>
      </c>
      <c r="L23" s="13">
        <v>206</v>
      </c>
      <c r="M23" s="13">
        <f t="shared" si="2"/>
        <v>33443</v>
      </c>
      <c r="N23" s="58"/>
    </row>
    <row r="24" spans="1:14" x14ac:dyDescent="0.2">
      <c r="A24" s="31">
        <v>2022</v>
      </c>
      <c r="B24" s="13">
        <v>947</v>
      </c>
      <c r="C24" s="13">
        <v>2499</v>
      </c>
      <c r="D24" s="13">
        <v>2838</v>
      </c>
      <c r="E24" s="13">
        <v>3995</v>
      </c>
      <c r="F24" s="13">
        <v>5125</v>
      </c>
      <c r="G24" s="13">
        <v>3536</v>
      </c>
      <c r="H24" s="25">
        <v>18940</v>
      </c>
      <c r="I24" s="26">
        <v>11446</v>
      </c>
      <c r="J24" s="13">
        <v>11126</v>
      </c>
      <c r="K24" s="13">
        <v>1775</v>
      </c>
      <c r="L24" s="13">
        <v>254</v>
      </c>
      <c r="M24" s="13">
        <f t="shared" si="2"/>
        <v>43541</v>
      </c>
      <c r="N24" s="58"/>
    </row>
    <row r="25" spans="1:14" x14ac:dyDescent="0.2">
      <c r="A25" s="31">
        <v>2023</v>
      </c>
      <c r="B25" s="13">
        <v>649</v>
      </c>
      <c r="C25" s="13">
        <v>3326</v>
      </c>
      <c r="D25" s="13">
        <v>2424</v>
      </c>
      <c r="E25" s="13">
        <v>4583</v>
      </c>
      <c r="F25" s="13">
        <v>8424</v>
      </c>
      <c r="G25" s="13">
        <v>5248</v>
      </c>
      <c r="H25" s="25">
        <v>24654</v>
      </c>
      <c r="I25" s="26">
        <v>16055</v>
      </c>
      <c r="J25" s="13">
        <v>13468</v>
      </c>
      <c r="K25" s="13">
        <v>2995</v>
      </c>
      <c r="L25" s="13">
        <v>286</v>
      </c>
      <c r="M25" s="13">
        <f>SUM(H25:L25)</f>
        <v>57458</v>
      </c>
      <c r="N25" s="58"/>
    </row>
    <row r="26" spans="1:14" x14ac:dyDescent="0.2">
      <c r="A26" s="31">
        <v>2024</v>
      </c>
      <c r="B26" s="13">
        <v>1469</v>
      </c>
      <c r="C26" s="13">
        <v>2669</v>
      </c>
      <c r="D26" s="13">
        <v>2619</v>
      </c>
      <c r="E26" s="13">
        <v>2956</v>
      </c>
      <c r="F26" s="13">
        <v>4235</v>
      </c>
      <c r="G26" s="13">
        <v>3923</v>
      </c>
      <c r="H26" s="25">
        <v>17871</v>
      </c>
      <c r="I26" s="26">
        <v>13479</v>
      </c>
      <c r="J26" s="13">
        <v>12487</v>
      </c>
      <c r="K26" s="13">
        <v>3321</v>
      </c>
      <c r="L26" s="13">
        <v>320</v>
      </c>
      <c r="M26" s="13">
        <f>SUM(H26:L26)</f>
        <v>47478</v>
      </c>
      <c r="N26" s="58"/>
    </row>
    <row r="27" spans="1:14" x14ac:dyDescent="0.2">
      <c r="A27" s="31">
        <v>2025</v>
      </c>
      <c r="B27" s="13">
        <v>1131</v>
      </c>
      <c r="C27" s="13">
        <v>2417</v>
      </c>
      <c r="D27" s="13">
        <v>1274</v>
      </c>
      <c r="E27" s="13">
        <v>1014</v>
      </c>
      <c r="F27" s="13">
        <v>1292</v>
      </c>
      <c r="G27" s="13">
        <v>1237</v>
      </c>
      <c r="H27" s="25">
        <v>8365</v>
      </c>
      <c r="I27" s="26">
        <v>8081</v>
      </c>
      <c r="J27" s="13">
        <v>10632</v>
      </c>
      <c r="K27" s="13">
        <v>2949</v>
      </c>
      <c r="L27" s="13">
        <v>379</v>
      </c>
      <c r="M27" s="13">
        <f>SUM(H27:L27)</f>
        <v>30406</v>
      </c>
      <c r="N27" s="58"/>
    </row>
    <row r="29" spans="1:14" ht="12" x14ac:dyDescent="0.25">
      <c r="A29" s="60" t="s">
        <v>66</v>
      </c>
    </row>
    <row r="31" spans="1:14" x14ac:dyDescent="0.2">
      <c r="A31" s="10" t="s">
        <v>2</v>
      </c>
      <c r="B31" s="20" t="s">
        <v>14</v>
      </c>
      <c r="C31" s="52" t="s">
        <v>15</v>
      </c>
      <c r="D31" s="52" t="s">
        <v>16</v>
      </c>
      <c r="E31" s="53" t="s">
        <v>17</v>
      </c>
      <c r="F31" s="53" t="s">
        <v>18</v>
      </c>
      <c r="G31" s="53" t="s">
        <v>19</v>
      </c>
    </row>
    <row r="32" spans="1:14" x14ac:dyDescent="0.2">
      <c r="A32" s="24">
        <v>2016</v>
      </c>
      <c r="B32" s="15">
        <f t="shared" ref="B32:B41" si="3">H18/$M18</f>
        <v>0.44677606738309616</v>
      </c>
      <c r="C32" s="16">
        <f t="shared" ref="C32:C41" si="4">I18/$M18</f>
        <v>0.29741504501887889</v>
      </c>
      <c r="D32" s="16">
        <f t="shared" ref="D32:D41" si="5">J18/$M18</f>
        <v>0.18624745861167585</v>
      </c>
      <c r="E32" s="16">
        <f t="shared" ref="E32:E41" si="6">K18/$M18</f>
        <v>6.1356375254138833E-2</v>
      </c>
      <c r="F32" s="16">
        <f t="shared" ref="F32:F41" si="7">L18/$M18</f>
        <v>8.2050537322102823E-3</v>
      </c>
      <c r="G32" s="16">
        <f t="shared" ref="G32:G36" si="8">SUM(B32:F32)</f>
        <v>1</v>
      </c>
    </row>
    <row r="33" spans="1:8" x14ac:dyDescent="0.2">
      <c r="A33" s="24">
        <v>2017</v>
      </c>
      <c r="B33" s="15">
        <f t="shared" si="3"/>
        <v>0.46619975639464067</v>
      </c>
      <c r="C33" s="16">
        <f t="shared" si="4"/>
        <v>0.28966199756394639</v>
      </c>
      <c r="D33" s="16">
        <f t="shared" si="5"/>
        <v>0.19282886723507917</v>
      </c>
      <c r="E33" s="16">
        <f t="shared" si="6"/>
        <v>4.5904384896467719E-2</v>
      </c>
      <c r="F33" s="16">
        <f t="shared" si="7"/>
        <v>5.404993909866017E-3</v>
      </c>
      <c r="G33" s="16">
        <f t="shared" si="8"/>
        <v>1</v>
      </c>
    </row>
    <row r="34" spans="1:8" x14ac:dyDescent="0.2">
      <c r="A34" s="24">
        <v>2018</v>
      </c>
      <c r="B34" s="15">
        <f t="shared" si="3"/>
        <v>0.55201785819185811</v>
      </c>
      <c r="C34" s="16">
        <f t="shared" si="4"/>
        <v>0.25212947189097101</v>
      </c>
      <c r="D34" s="16">
        <f t="shared" si="5"/>
        <v>0.16777301298243552</v>
      </c>
      <c r="E34" s="16">
        <f t="shared" si="6"/>
        <v>2.4320037596193386E-2</v>
      </c>
      <c r="F34" s="16">
        <f t="shared" si="7"/>
        <v>3.7596193385419727E-3</v>
      </c>
      <c r="G34" s="16">
        <f t="shared" si="8"/>
        <v>1</v>
      </c>
    </row>
    <row r="35" spans="1:8" x14ac:dyDescent="0.2">
      <c r="A35" s="24">
        <v>2019</v>
      </c>
      <c r="B35" s="15">
        <f t="shared" si="3"/>
        <v>0.51000382311711479</v>
      </c>
      <c r="C35" s="16">
        <f t="shared" si="4"/>
        <v>0.25840023788284272</v>
      </c>
      <c r="D35" s="16">
        <f t="shared" si="5"/>
        <v>0.20324115373178708</v>
      </c>
      <c r="E35" s="16">
        <f t="shared" si="6"/>
        <v>2.3257295781827451E-2</v>
      </c>
      <c r="F35" s="16">
        <f t="shared" si="7"/>
        <v>5.0974894864279346E-3</v>
      </c>
      <c r="G35" s="16">
        <f t="shared" si="8"/>
        <v>1</v>
      </c>
    </row>
    <row r="36" spans="1:8" x14ac:dyDescent="0.2">
      <c r="A36" s="24">
        <v>2020</v>
      </c>
      <c r="B36" s="15">
        <f t="shared" si="3"/>
        <v>0.55819949904228672</v>
      </c>
      <c r="C36" s="16">
        <f t="shared" si="4"/>
        <v>0.23628505476155395</v>
      </c>
      <c r="D36" s="16">
        <f t="shared" si="5"/>
        <v>0.17722606944649083</v>
      </c>
      <c r="E36" s="16">
        <f t="shared" si="6"/>
        <v>2.2886891606502629E-2</v>
      </c>
      <c r="F36" s="16">
        <f t="shared" si="7"/>
        <v>5.4024851431658562E-3</v>
      </c>
      <c r="G36" s="16">
        <f t="shared" si="8"/>
        <v>0.99999999999999989</v>
      </c>
    </row>
    <row r="37" spans="1:8" x14ac:dyDescent="0.2">
      <c r="A37" s="24">
        <v>2021</v>
      </c>
      <c r="B37" s="15">
        <f t="shared" si="3"/>
        <v>0.46592709984152142</v>
      </c>
      <c r="C37" s="16">
        <f t="shared" si="4"/>
        <v>0.25356576862123614</v>
      </c>
      <c r="D37" s="16">
        <f t="shared" si="5"/>
        <v>0.2439673474269653</v>
      </c>
      <c r="E37" s="16">
        <f t="shared" si="6"/>
        <v>3.0380049636695272E-2</v>
      </c>
      <c r="F37" s="16">
        <f t="shared" si="7"/>
        <v>6.1597344735819159E-3</v>
      </c>
      <c r="G37" s="16">
        <f t="shared" ref="G37" si="9">SUM(B37:F37)</f>
        <v>0.99999999999999989</v>
      </c>
    </row>
    <row r="38" spans="1:8" x14ac:dyDescent="0.2">
      <c r="A38" s="24">
        <v>2022</v>
      </c>
      <c r="B38" s="15">
        <f t="shared" si="3"/>
        <v>0.43499230610229439</v>
      </c>
      <c r="C38" s="16">
        <f t="shared" si="4"/>
        <v>0.26287866608483956</v>
      </c>
      <c r="D38" s="16">
        <f t="shared" si="5"/>
        <v>0.25552927126156955</v>
      </c>
      <c r="E38" s="16">
        <f t="shared" si="6"/>
        <v>4.0766174410325901E-2</v>
      </c>
      <c r="F38" s="16">
        <f t="shared" si="7"/>
        <v>5.8335821409705793E-3</v>
      </c>
      <c r="G38" s="16">
        <f t="shared" ref="G38" si="10">SUM(B38:F38)</f>
        <v>1</v>
      </c>
    </row>
    <row r="39" spans="1:8" x14ac:dyDescent="0.2">
      <c r="A39" s="24">
        <v>2023</v>
      </c>
      <c r="B39" s="15">
        <f t="shared" si="3"/>
        <v>0.42907863134811514</v>
      </c>
      <c r="C39" s="16">
        <f t="shared" si="4"/>
        <v>0.27942149048000281</v>
      </c>
      <c r="D39" s="16">
        <f t="shared" si="5"/>
        <v>0.23439729889658534</v>
      </c>
      <c r="E39" s="16">
        <f t="shared" si="6"/>
        <v>5.212503045702948E-2</v>
      </c>
      <c r="F39" s="16">
        <f t="shared" si="7"/>
        <v>4.9775488182672561E-3</v>
      </c>
      <c r="G39" s="16">
        <f t="shared" ref="G39:G40" si="11">SUM(B39:F39)</f>
        <v>1</v>
      </c>
    </row>
    <row r="40" spans="1:8" x14ac:dyDescent="0.2">
      <c r="A40" s="24">
        <v>2024</v>
      </c>
      <c r="B40" s="15">
        <f t="shared" si="3"/>
        <v>0.37640591431821052</v>
      </c>
      <c r="C40" s="16">
        <f t="shared" si="4"/>
        <v>0.2838999115379755</v>
      </c>
      <c r="D40" s="16">
        <f t="shared" si="5"/>
        <v>0.26300602384262184</v>
      </c>
      <c r="E40" s="16">
        <f t="shared" si="6"/>
        <v>6.9948186528497408E-2</v>
      </c>
      <c r="F40" s="16">
        <f t="shared" si="7"/>
        <v>6.7399637726947214E-3</v>
      </c>
      <c r="G40" s="16">
        <f t="shared" si="11"/>
        <v>1</v>
      </c>
    </row>
    <row r="41" spans="1:8" x14ac:dyDescent="0.2">
      <c r="A41" s="24">
        <v>2025</v>
      </c>
      <c r="B41" s="15">
        <f t="shared" si="3"/>
        <v>0.27511017562323226</v>
      </c>
      <c r="C41" s="16">
        <f t="shared" si="4"/>
        <v>0.26576991383279613</v>
      </c>
      <c r="D41" s="16">
        <f t="shared" si="5"/>
        <v>0.34966782871801616</v>
      </c>
      <c r="E41" s="16">
        <f t="shared" si="6"/>
        <v>9.6987436690126952E-2</v>
      </c>
      <c r="F41" s="16">
        <f t="shared" si="7"/>
        <v>1.2464645135828454E-2</v>
      </c>
      <c r="G41" s="16">
        <f t="shared" ref="G41" si="12">SUM(B41:F41)</f>
        <v>1</v>
      </c>
    </row>
    <row r="43" spans="1:8" ht="14.4" x14ac:dyDescent="0.3">
      <c r="H43"/>
    </row>
    <row r="44" spans="1:8" ht="14.4" x14ac:dyDescent="0.3">
      <c r="H44"/>
    </row>
    <row r="45" spans="1:8" ht="14.4" x14ac:dyDescent="0.3">
      <c r="H45"/>
    </row>
    <row r="46" spans="1:8" ht="14.4" x14ac:dyDescent="0.3">
      <c r="H46"/>
    </row>
    <row r="47" spans="1:8" ht="14.4" x14ac:dyDescent="0.3">
      <c r="H47"/>
    </row>
    <row r="48" spans="1:8" ht="14.4" x14ac:dyDescent="0.3">
      <c r="H48"/>
    </row>
  </sheetData>
  <pageMargins left="0.7" right="0.7" top="0.75" bottom="0.75" header="0.3" footer="0.3"/>
  <pageSetup paperSize="9" orientation="portrait" r:id="rId1"/>
  <ignoredErrors>
    <ignoredError sqref="M20:M2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2F56-9A9A-4852-9900-5B89E1EAA23C}">
  <dimension ref="A1:N27"/>
  <sheetViews>
    <sheetView showGridLines="0" workbookViewId="0"/>
  </sheetViews>
  <sheetFormatPr defaultColWidth="9.109375" defaultRowHeight="10.199999999999999" x14ac:dyDescent="0.2"/>
  <cols>
    <col min="1" max="2" width="9.109375" style="54"/>
    <col min="3" max="3" width="11.88671875" style="54" customWidth="1"/>
    <col min="4" max="4" width="12.6640625" style="54" customWidth="1"/>
    <col min="5" max="5" width="15.33203125" style="54" customWidth="1"/>
    <col min="6" max="6" width="11.6640625" style="54" bestFit="1" customWidth="1"/>
    <col min="7" max="7" width="12.109375" style="54" customWidth="1"/>
    <col min="8" max="16384" width="9.109375" style="54"/>
  </cols>
  <sheetData>
    <row r="1" spans="1:7" ht="12" x14ac:dyDescent="0.25">
      <c r="A1" s="7" t="s">
        <v>67</v>
      </c>
    </row>
    <row r="2" spans="1:7" x14ac:dyDescent="0.2">
      <c r="A2" s="9"/>
    </row>
    <row r="3" spans="1:7" ht="20.399999999999999" x14ac:dyDescent="0.2">
      <c r="A3" s="10" t="s">
        <v>2</v>
      </c>
      <c r="B3" s="12" t="s">
        <v>3</v>
      </c>
      <c r="C3" s="46" t="s">
        <v>4</v>
      </c>
      <c r="D3" s="46" t="s">
        <v>5</v>
      </c>
      <c r="E3" s="47" t="s">
        <v>8</v>
      </c>
      <c r="F3" s="47" t="s">
        <v>25</v>
      </c>
    </row>
    <row r="4" spans="1:7" x14ac:dyDescent="0.2">
      <c r="A4" s="24">
        <v>2016</v>
      </c>
      <c r="B4" s="25">
        <v>7532</v>
      </c>
      <c r="C4" s="26">
        <v>2993</v>
      </c>
      <c r="D4" s="26">
        <v>212</v>
      </c>
      <c r="E4" s="13">
        <v>199</v>
      </c>
      <c r="F4" s="13">
        <v>2767</v>
      </c>
      <c r="G4" s="11"/>
    </row>
    <row r="5" spans="1:7" x14ac:dyDescent="0.2">
      <c r="A5" s="24">
        <v>2017</v>
      </c>
      <c r="B5" s="25">
        <v>11034</v>
      </c>
      <c r="C5" s="26">
        <v>4539</v>
      </c>
      <c r="D5" s="26">
        <v>455</v>
      </c>
      <c r="E5" s="13">
        <v>414</v>
      </c>
      <c r="F5" s="13">
        <v>3502</v>
      </c>
      <c r="G5" s="11"/>
    </row>
    <row r="6" spans="1:7" x14ac:dyDescent="0.2">
      <c r="A6" s="24">
        <v>2018</v>
      </c>
      <c r="B6" s="25">
        <v>16664</v>
      </c>
      <c r="C6" s="26">
        <v>7147</v>
      </c>
      <c r="D6" s="26">
        <v>1410</v>
      </c>
      <c r="E6" s="13">
        <v>1308</v>
      </c>
      <c r="F6" s="13">
        <v>5630</v>
      </c>
      <c r="G6" s="11"/>
    </row>
    <row r="7" spans="1:7" s="57" customFormat="1" x14ac:dyDescent="0.2">
      <c r="A7" s="24">
        <v>2019</v>
      </c>
      <c r="B7" s="25">
        <v>30269</v>
      </c>
      <c r="C7" s="26">
        <v>15791</v>
      </c>
      <c r="D7" s="26">
        <v>1623</v>
      </c>
      <c r="E7" s="27">
        <v>1534</v>
      </c>
      <c r="F7" s="27">
        <v>13605</v>
      </c>
      <c r="G7" s="11"/>
    </row>
    <row r="8" spans="1:7" x14ac:dyDescent="0.2">
      <c r="A8" s="24">
        <v>2020</v>
      </c>
      <c r="B8" s="25">
        <v>55734</v>
      </c>
      <c r="C8" s="26">
        <v>28097</v>
      </c>
      <c r="D8" s="26">
        <v>1996</v>
      </c>
      <c r="E8" s="13">
        <v>1813</v>
      </c>
      <c r="F8" s="13">
        <v>25465</v>
      </c>
      <c r="G8" s="11"/>
    </row>
    <row r="9" spans="1:7" x14ac:dyDescent="0.2">
      <c r="A9" s="24">
        <v>2021</v>
      </c>
      <c r="B9" s="25">
        <v>110177</v>
      </c>
      <c r="C9" s="26">
        <v>57881</v>
      </c>
      <c r="D9" s="13">
        <v>2136</v>
      </c>
      <c r="E9" s="13">
        <v>1865</v>
      </c>
      <c r="F9" s="13">
        <v>54443</v>
      </c>
      <c r="G9" s="11"/>
    </row>
    <row r="10" spans="1:7" x14ac:dyDescent="0.2">
      <c r="A10" s="24">
        <v>2022</v>
      </c>
      <c r="B10" s="25">
        <v>197709</v>
      </c>
      <c r="C10" s="26">
        <v>96163</v>
      </c>
      <c r="D10" s="13">
        <v>4434</v>
      </c>
      <c r="E10" s="13">
        <v>3990</v>
      </c>
      <c r="F10" s="13">
        <v>87532</v>
      </c>
      <c r="G10" s="11"/>
    </row>
    <row r="11" spans="1:7" x14ac:dyDescent="0.2">
      <c r="A11" s="24">
        <v>2023</v>
      </c>
      <c r="B11" s="25">
        <v>291678</v>
      </c>
      <c r="C11" s="26">
        <v>112775</v>
      </c>
      <c r="D11" s="26">
        <v>10857</v>
      </c>
      <c r="E11" s="13">
        <v>10343</v>
      </c>
      <c r="F11" s="13">
        <f>B11-B10</f>
        <v>93969</v>
      </c>
      <c r="G11" s="11"/>
    </row>
    <row r="12" spans="1:7" x14ac:dyDescent="0.2">
      <c r="A12" s="24">
        <v>2024</v>
      </c>
      <c r="B12" s="25">
        <v>358260</v>
      </c>
      <c r="C12" s="26">
        <v>94839</v>
      </c>
      <c r="D12" s="26">
        <v>18990</v>
      </c>
      <c r="E12" s="13">
        <v>18118</v>
      </c>
      <c r="F12" s="13">
        <f>B12-B11</f>
        <v>66582</v>
      </c>
      <c r="G12" s="11"/>
    </row>
    <row r="13" spans="1:7" x14ac:dyDescent="0.2">
      <c r="A13" s="24">
        <v>2025</v>
      </c>
      <c r="B13" s="25">
        <v>432709</v>
      </c>
      <c r="C13" s="26">
        <v>100365</v>
      </c>
      <c r="D13" s="26">
        <v>25829</v>
      </c>
      <c r="E13" s="13">
        <v>24513</v>
      </c>
      <c r="F13" s="13">
        <f>B13-B12</f>
        <v>74449</v>
      </c>
      <c r="G13" s="11"/>
    </row>
    <row r="15" spans="1:7" ht="12" x14ac:dyDescent="0.25">
      <c r="A15" s="8" t="s">
        <v>68</v>
      </c>
    </row>
    <row r="17" spans="1:14" x14ac:dyDescent="0.2">
      <c r="A17" s="10" t="s">
        <v>2</v>
      </c>
      <c r="B17" s="52">
        <v>0</v>
      </c>
      <c r="C17" s="52">
        <v>1</v>
      </c>
      <c r="D17" s="52">
        <v>2</v>
      </c>
      <c r="E17" s="52">
        <v>3</v>
      </c>
      <c r="F17" s="52">
        <v>4</v>
      </c>
      <c r="G17" s="62">
        <v>5</v>
      </c>
      <c r="H17" s="20" t="s">
        <v>14</v>
      </c>
      <c r="I17" s="52" t="s">
        <v>15</v>
      </c>
      <c r="J17" s="52" t="s">
        <v>16</v>
      </c>
      <c r="K17" s="53" t="s">
        <v>17</v>
      </c>
      <c r="L17" s="53" t="s">
        <v>18</v>
      </c>
      <c r="M17" s="53" t="s">
        <v>19</v>
      </c>
    </row>
    <row r="18" spans="1:14" x14ac:dyDescent="0.2">
      <c r="A18" s="31">
        <v>2016</v>
      </c>
      <c r="B18" s="13">
        <v>23</v>
      </c>
      <c r="C18" s="13">
        <v>39</v>
      </c>
      <c r="D18" s="13">
        <v>129</v>
      </c>
      <c r="E18" s="13">
        <v>6</v>
      </c>
      <c r="F18" s="13">
        <v>2</v>
      </c>
      <c r="G18" s="61"/>
      <c r="H18" s="25">
        <v>199</v>
      </c>
      <c r="I18" s="26"/>
      <c r="J18" s="13"/>
      <c r="K18" s="13"/>
      <c r="L18" s="13"/>
      <c r="M18" s="13">
        <v>199</v>
      </c>
      <c r="N18" s="58"/>
    </row>
    <row r="19" spans="1:14" x14ac:dyDescent="0.2">
      <c r="A19" s="31">
        <v>2017</v>
      </c>
      <c r="B19" s="13">
        <v>14</v>
      </c>
      <c r="C19" s="13">
        <v>30</v>
      </c>
      <c r="D19" s="13">
        <v>287</v>
      </c>
      <c r="E19" s="13">
        <v>72</v>
      </c>
      <c r="F19" s="13">
        <v>6</v>
      </c>
      <c r="G19" s="61">
        <v>4</v>
      </c>
      <c r="H19" s="25">
        <v>413</v>
      </c>
      <c r="I19" s="26">
        <v>1</v>
      </c>
      <c r="J19" s="13"/>
      <c r="K19" s="13"/>
      <c r="L19" s="13"/>
      <c r="M19" s="13">
        <v>414</v>
      </c>
      <c r="N19" s="58"/>
    </row>
    <row r="20" spans="1:14" x14ac:dyDescent="0.2">
      <c r="A20" s="31">
        <v>2018</v>
      </c>
      <c r="B20" s="13">
        <v>242</v>
      </c>
      <c r="C20" s="13">
        <v>315</v>
      </c>
      <c r="D20" s="13">
        <v>189</v>
      </c>
      <c r="E20" s="13">
        <v>447</v>
      </c>
      <c r="F20" s="13">
        <v>105</v>
      </c>
      <c r="G20" s="61">
        <v>5</v>
      </c>
      <c r="H20" s="25">
        <v>1303</v>
      </c>
      <c r="I20" s="26">
        <v>4</v>
      </c>
      <c r="J20" s="13"/>
      <c r="K20" s="13"/>
      <c r="L20" s="13">
        <v>1</v>
      </c>
      <c r="M20" s="13">
        <f t="shared" ref="M20:M25" si="0">SUM(H20:L20)</f>
        <v>1308</v>
      </c>
      <c r="N20" s="58"/>
    </row>
    <row r="21" spans="1:14" x14ac:dyDescent="0.2">
      <c r="A21" s="31">
        <v>2019</v>
      </c>
      <c r="B21" s="13">
        <v>137</v>
      </c>
      <c r="C21" s="13">
        <v>455</v>
      </c>
      <c r="D21" s="13">
        <v>431</v>
      </c>
      <c r="E21" s="13">
        <v>343</v>
      </c>
      <c r="F21" s="13">
        <v>132</v>
      </c>
      <c r="G21" s="61">
        <v>24</v>
      </c>
      <c r="H21" s="25">
        <v>1522</v>
      </c>
      <c r="I21" s="26">
        <v>12</v>
      </c>
      <c r="J21" s="13"/>
      <c r="K21" s="13"/>
      <c r="L21" s="13"/>
      <c r="M21" s="13">
        <f t="shared" si="0"/>
        <v>1534</v>
      </c>
      <c r="N21" s="58"/>
    </row>
    <row r="22" spans="1:14" x14ac:dyDescent="0.2">
      <c r="A22" s="31">
        <v>2020</v>
      </c>
      <c r="B22" s="13">
        <v>121</v>
      </c>
      <c r="C22" s="13">
        <v>750</v>
      </c>
      <c r="D22" s="13">
        <v>600</v>
      </c>
      <c r="E22" s="13">
        <v>160</v>
      </c>
      <c r="F22" s="13">
        <v>110</v>
      </c>
      <c r="G22" s="61">
        <v>57</v>
      </c>
      <c r="H22" s="25">
        <v>1798</v>
      </c>
      <c r="I22" s="26">
        <v>14</v>
      </c>
      <c r="J22" s="13"/>
      <c r="K22" s="13"/>
      <c r="L22" s="13">
        <v>1</v>
      </c>
      <c r="M22" s="13">
        <f t="shared" si="0"/>
        <v>1813</v>
      </c>
      <c r="N22" s="58"/>
    </row>
    <row r="23" spans="1:14" x14ac:dyDescent="0.2">
      <c r="A23" s="31">
        <v>2021</v>
      </c>
      <c r="B23" s="13">
        <v>39</v>
      </c>
      <c r="C23" s="13">
        <v>999</v>
      </c>
      <c r="D23" s="13">
        <v>539</v>
      </c>
      <c r="E23" s="13">
        <v>190</v>
      </c>
      <c r="F23" s="13">
        <v>41</v>
      </c>
      <c r="G23" s="61">
        <v>24</v>
      </c>
      <c r="H23" s="25">
        <v>1832</v>
      </c>
      <c r="I23" s="26">
        <v>28</v>
      </c>
      <c r="J23" s="13">
        <v>2</v>
      </c>
      <c r="K23" s="13"/>
      <c r="L23" s="13">
        <v>3</v>
      </c>
      <c r="M23" s="13">
        <f t="shared" si="0"/>
        <v>1865</v>
      </c>
      <c r="N23" s="58"/>
    </row>
    <row r="24" spans="1:14" x14ac:dyDescent="0.2">
      <c r="A24" s="31">
        <v>2022</v>
      </c>
      <c r="B24" s="13">
        <v>157</v>
      </c>
      <c r="C24" s="13">
        <v>1453</v>
      </c>
      <c r="D24" s="13">
        <v>1240</v>
      </c>
      <c r="E24" s="13">
        <v>608</v>
      </c>
      <c r="F24" s="13">
        <v>390</v>
      </c>
      <c r="G24" s="61">
        <v>60</v>
      </c>
      <c r="H24" s="25">
        <v>3908</v>
      </c>
      <c r="I24" s="26">
        <v>81</v>
      </c>
      <c r="J24" s="13">
        <v>1</v>
      </c>
      <c r="K24" s="13"/>
      <c r="L24" s="13"/>
      <c r="M24" s="13">
        <f t="shared" si="0"/>
        <v>3990</v>
      </c>
      <c r="N24" s="58"/>
    </row>
    <row r="25" spans="1:14" x14ac:dyDescent="0.2">
      <c r="A25" s="31">
        <v>2023</v>
      </c>
      <c r="B25" s="13">
        <v>343</v>
      </c>
      <c r="C25" s="13">
        <v>3474</v>
      </c>
      <c r="D25" s="13">
        <v>2610</v>
      </c>
      <c r="E25" s="13">
        <v>2338</v>
      </c>
      <c r="F25" s="13">
        <v>1094</v>
      </c>
      <c r="G25" s="61">
        <v>312</v>
      </c>
      <c r="H25" s="25">
        <v>10171</v>
      </c>
      <c r="I25" s="26">
        <v>167</v>
      </c>
      <c r="J25" s="13">
        <v>4</v>
      </c>
      <c r="K25" s="13"/>
      <c r="L25" s="13">
        <v>1</v>
      </c>
      <c r="M25" s="13">
        <f t="shared" si="0"/>
        <v>10343</v>
      </c>
    </row>
    <row r="26" spans="1:14" x14ac:dyDescent="0.2">
      <c r="A26" s="31">
        <v>2024</v>
      </c>
      <c r="B26" s="13">
        <v>98</v>
      </c>
      <c r="C26" s="13">
        <v>4030</v>
      </c>
      <c r="D26" s="13">
        <v>5275</v>
      </c>
      <c r="E26" s="13">
        <v>5656</v>
      </c>
      <c r="F26" s="13">
        <v>2253</v>
      </c>
      <c r="G26" s="61">
        <v>541</v>
      </c>
      <c r="H26" s="25">
        <v>17853</v>
      </c>
      <c r="I26" s="26">
        <v>258</v>
      </c>
      <c r="J26" s="13">
        <v>6</v>
      </c>
      <c r="K26" s="13"/>
      <c r="L26" s="13">
        <v>1</v>
      </c>
      <c r="M26" s="13">
        <f t="shared" ref="M26:M27" si="1">SUM(H26:L26)</f>
        <v>18118</v>
      </c>
    </row>
    <row r="27" spans="1:14" x14ac:dyDescent="0.2">
      <c r="A27" s="31">
        <v>2025</v>
      </c>
      <c r="B27" s="13">
        <v>214</v>
      </c>
      <c r="C27" s="13">
        <v>2329</v>
      </c>
      <c r="D27" s="13">
        <v>6520</v>
      </c>
      <c r="E27" s="13">
        <v>7935</v>
      </c>
      <c r="F27" s="13">
        <v>5936</v>
      </c>
      <c r="G27" s="61">
        <v>1014</v>
      </c>
      <c r="H27" s="25">
        <v>23948</v>
      </c>
      <c r="I27" s="26">
        <v>555</v>
      </c>
      <c r="J27" s="13">
        <v>9</v>
      </c>
      <c r="K27" s="13"/>
      <c r="L27" s="13">
        <v>1</v>
      </c>
      <c r="M27" s="13">
        <f t="shared" si="1"/>
        <v>24513</v>
      </c>
    </row>
  </sheetData>
  <pageMargins left="0.7" right="0.7" top="0.75" bottom="0.75" header="0.3" footer="0.3"/>
  <ignoredErrors>
    <ignoredError sqref="M20:M25 M26:M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474D-D71A-4AC1-BAD3-6EEBB82635DE}">
  <dimension ref="A1:N48"/>
  <sheetViews>
    <sheetView showGridLines="0" workbookViewId="0"/>
  </sheetViews>
  <sheetFormatPr defaultColWidth="9.109375" defaultRowHeight="10.199999999999999" x14ac:dyDescent="0.2"/>
  <cols>
    <col min="1" max="2" width="9.109375" style="54"/>
    <col min="3" max="3" width="11.5546875" style="54" bestFit="1" customWidth="1"/>
    <col min="4" max="4" width="12.33203125" style="54" bestFit="1" customWidth="1"/>
    <col min="5" max="5" width="15.44140625" style="54" bestFit="1" customWidth="1"/>
    <col min="6" max="6" width="12" style="54" customWidth="1"/>
    <col min="7" max="7" width="9.109375" style="54" customWidth="1"/>
    <col min="8" max="16384" width="9.109375" style="54"/>
  </cols>
  <sheetData>
    <row r="1" spans="1:7" ht="12" x14ac:dyDescent="0.25">
      <c r="A1" s="7" t="s">
        <v>69</v>
      </c>
    </row>
    <row r="2" spans="1:7" x14ac:dyDescent="0.2">
      <c r="A2" s="9"/>
    </row>
    <row r="3" spans="1:7" ht="20.399999999999999" x14ac:dyDescent="0.2">
      <c r="A3" s="10" t="s">
        <v>2</v>
      </c>
      <c r="B3" s="12" t="s">
        <v>3</v>
      </c>
      <c r="C3" s="46" t="s">
        <v>4</v>
      </c>
      <c r="D3" s="46" t="s">
        <v>5</v>
      </c>
      <c r="E3" s="47" t="s">
        <v>8</v>
      </c>
      <c r="F3" s="47" t="s">
        <v>25</v>
      </c>
    </row>
    <row r="4" spans="1:7" x14ac:dyDescent="0.2">
      <c r="A4" s="24">
        <v>2016</v>
      </c>
      <c r="B4" s="25">
        <v>55203</v>
      </c>
      <c r="C4" s="26">
        <v>13636</v>
      </c>
      <c r="D4" s="13">
        <v>784</v>
      </c>
      <c r="E4" s="13">
        <v>302</v>
      </c>
      <c r="F4" s="13">
        <v>12425</v>
      </c>
      <c r="G4" s="58"/>
    </row>
    <row r="5" spans="1:7" x14ac:dyDescent="0.2">
      <c r="A5" s="24">
        <v>2017</v>
      </c>
      <c r="B5" s="25">
        <v>71475</v>
      </c>
      <c r="C5" s="26">
        <v>18640</v>
      </c>
      <c r="D5" s="13">
        <v>1268</v>
      </c>
      <c r="E5" s="13">
        <v>645</v>
      </c>
      <c r="F5" s="13">
        <v>16272</v>
      </c>
      <c r="G5" s="58"/>
    </row>
    <row r="6" spans="1:7" x14ac:dyDescent="0.2">
      <c r="A6" s="24">
        <v>2018</v>
      </c>
      <c r="B6" s="25">
        <v>90273</v>
      </c>
      <c r="C6" s="26">
        <v>21020</v>
      </c>
      <c r="D6" s="13">
        <v>2094</v>
      </c>
      <c r="E6" s="13">
        <v>1396</v>
      </c>
      <c r="F6" s="13">
        <v>18798</v>
      </c>
      <c r="G6" s="58"/>
    </row>
    <row r="7" spans="1:7" x14ac:dyDescent="0.2">
      <c r="A7" s="29">
        <v>2019</v>
      </c>
      <c r="B7" s="25">
        <v>111026</v>
      </c>
      <c r="C7" s="26">
        <v>25456</v>
      </c>
      <c r="D7" s="27">
        <v>2932</v>
      </c>
      <c r="E7" s="27">
        <v>2139</v>
      </c>
      <c r="F7" s="27">
        <v>20753</v>
      </c>
      <c r="G7" s="58"/>
    </row>
    <row r="8" spans="1:7" x14ac:dyDescent="0.2">
      <c r="A8" s="24">
        <v>2020</v>
      </c>
      <c r="B8" s="25">
        <v>130461</v>
      </c>
      <c r="C8" s="26">
        <v>22631</v>
      </c>
      <c r="D8" s="27">
        <v>2677</v>
      </c>
      <c r="E8" s="27">
        <v>1667</v>
      </c>
      <c r="F8" s="27">
        <v>19435</v>
      </c>
      <c r="G8" s="58"/>
    </row>
    <row r="9" spans="1:7" x14ac:dyDescent="0.2">
      <c r="A9" s="24">
        <v>2021</v>
      </c>
      <c r="B9" s="25">
        <v>152738</v>
      </c>
      <c r="C9" s="26">
        <v>24137</v>
      </c>
      <c r="D9" s="13">
        <v>2183</v>
      </c>
      <c r="E9" s="27">
        <v>1179</v>
      </c>
      <c r="F9" s="27">
        <v>22277</v>
      </c>
      <c r="G9" s="58"/>
    </row>
    <row r="10" spans="1:7" x14ac:dyDescent="0.2">
      <c r="A10" s="24">
        <v>2022</v>
      </c>
      <c r="B10" s="25">
        <v>173476</v>
      </c>
      <c r="C10" s="26">
        <v>27584</v>
      </c>
      <c r="D10" s="13">
        <v>3354</v>
      </c>
      <c r="E10" s="27">
        <v>2352</v>
      </c>
      <c r="F10" s="27">
        <v>20738</v>
      </c>
      <c r="G10" s="58"/>
    </row>
    <row r="11" spans="1:7" x14ac:dyDescent="0.2">
      <c r="A11" s="24">
        <v>2023</v>
      </c>
      <c r="B11" s="25">
        <v>190756</v>
      </c>
      <c r="C11" s="26">
        <v>26540</v>
      </c>
      <c r="D11" s="13">
        <v>4131</v>
      </c>
      <c r="E11" s="27">
        <v>3231</v>
      </c>
      <c r="F11" s="27">
        <f t="shared" ref="F11" si="0">B11-B10</f>
        <v>17280</v>
      </c>
      <c r="G11" s="58"/>
    </row>
    <row r="12" spans="1:7" x14ac:dyDescent="0.2">
      <c r="A12" s="24">
        <v>2024</v>
      </c>
      <c r="B12" s="25">
        <v>209152</v>
      </c>
      <c r="C12" s="26">
        <v>25468</v>
      </c>
      <c r="D12" s="13">
        <v>2794</v>
      </c>
      <c r="E12" s="27">
        <v>1819</v>
      </c>
      <c r="F12" s="27">
        <f t="shared" ref="F12:F13" si="1">B12-B11</f>
        <v>18396</v>
      </c>
      <c r="G12" s="58"/>
    </row>
    <row r="13" spans="1:7" x14ac:dyDescent="0.2">
      <c r="A13" s="24">
        <v>2025</v>
      </c>
      <c r="B13" s="25">
        <v>224140</v>
      </c>
      <c r="C13" s="26">
        <v>23604</v>
      </c>
      <c r="D13" s="13">
        <v>2085</v>
      </c>
      <c r="E13" s="27">
        <v>1169</v>
      </c>
      <c r="F13" s="27">
        <f t="shared" si="1"/>
        <v>14988</v>
      </c>
      <c r="G13" s="58"/>
    </row>
    <row r="15" spans="1:7" ht="12" x14ac:dyDescent="0.25">
      <c r="A15" s="8" t="s">
        <v>70</v>
      </c>
    </row>
    <row r="17" spans="1:14"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4" x14ac:dyDescent="0.2">
      <c r="A18" s="31">
        <v>2016</v>
      </c>
      <c r="B18" s="13">
        <v>7</v>
      </c>
      <c r="C18" s="13">
        <v>20</v>
      </c>
      <c r="D18" s="13">
        <v>23</v>
      </c>
      <c r="E18" s="13">
        <v>56</v>
      </c>
      <c r="F18" s="13">
        <v>53</v>
      </c>
      <c r="G18" s="13">
        <v>26</v>
      </c>
      <c r="H18" s="25">
        <v>185</v>
      </c>
      <c r="I18" s="26">
        <v>103</v>
      </c>
      <c r="J18" s="13">
        <v>12</v>
      </c>
      <c r="K18" s="13">
        <v>2</v>
      </c>
      <c r="L18" s="13"/>
      <c r="M18" s="13">
        <v>302</v>
      </c>
    </row>
    <row r="19" spans="1:14" x14ac:dyDescent="0.2">
      <c r="A19" s="31">
        <v>2017</v>
      </c>
      <c r="B19" s="13">
        <v>9</v>
      </c>
      <c r="C19" s="13">
        <v>60</v>
      </c>
      <c r="D19" s="13">
        <v>34</v>
      </c>
      <c r="E19" s="13">
        <v>71</v>
      </c>
      <c r="F19" s="13">
        <v>159</v>
      </c>
      <c r="G19" s="13">
        <v>84</v>
      </c>
      <c r="H19" s="25">
        <v>417</v>
      </c>
      <c r="I19" s="26">
        <v>157</v>
      </c>
      <c r="J19" s="13">
        <v>67</v>
      </c>
      <c r="K19" s="13">
        <v>4</v>
      </c>
      <c r="L19" s="13"/>
      <c r="M19" s="13">
        <v>645</v>
      </c>
      <c r="N19" s="58"/>
    </row>
    <row r="20" spans="1:14" x14ac:dyDescent="0.2">
      <c r="A20" s="31">
        <v>2018</v>
      </c>
      <c r="B20" s="13">
        <v>23</v>
      </c>
      <c r="C20" s="13">
        <v>144</v>
      </c>
      <c r="D20" s="13">
        <v>192</v>
      </c>
      <c r="E20" s="13">
        <v>176</v>
      </c>
      <c r="F20" s="13">
        <v>254</v>
      </c>
      <c r="G20" s="13">
        <v>180</v>
      </c>
      <c r="H20" s="25">
        <v>969</v>
      </c>
      <c r="I20" s="26">
        <v>279</v>
      </c>
      <c r="J20" s="13">
        <v>145</v>
      </c>
      <c r="K20" s="13">
        <v>3</v>
      </c>
      <c r="L20" s="13"/>
      <c r="M20" s="13">
        <f t="shared" ref="M20:M25" si="2">SUM(H20:L20)</f>
        <v>1396</v>
      </c>
      <c r="N20" s="58"/>
    </row>
    <row r="21" spans="1:14" s="57" customFormat="1" x14ac:dyDescent="0.2">
      <c r="A21" s="31">
        <v>2019</v>
      </c>
      <c r="B21" s="27">
        <v>126</v>
      </c>
      <c r="C21" s="27">
        <v>275</v>
      </c>
      <c r="D21" s="27">
        <v>253</v>
      </c>
      <c r="E21" s="27">
        <v>386</v>
      </c>
      <c r="F21" s="27">
        <v>328</v>
      </c>
      <c r="G21" s="27">
        <v>171</v>
      </c>
      <c r="H21" s="25">
        <v>1539</v>
      </c>
      <c r="I21" s="26">
        <v>422</v>
      </c>
      <c r="J21" s="27">
        <v>175</v>
      </c>
      <c r="K21" s="27">
        <v>3</v>
      </c>
      <c r="L21" s="27"/>
      <c r="M21" s="27">
        <f t="shared" si="2"/>
        <v>2139</v>
      </c>
      <c r="N21" s="59"/>
    </row>
    <row r="22" spans="1:14" x14ac:dyDescent="0.2">
      <c r="A22" s="31">
        <v>2020</v>
      </c>
      <c r="B22" s="13">
        <v>22</v>
      </c>
      <c r="C22" s="13">
        <v>338</v>
      </c>
      <c r="D22" s="13">
        <v>165</v>
      </c>
      <c r="E22" s="13">
        <v>225</v>
      </c>
      <c r="F22" s="13">
        <v>325</v>
      </c>
      <c r="G22" s="13">
        <v>163</v>
      </c>
      <c r="H22" s="25">
        <v>1238</v>
      </c>
      <c r="I22" s="26">
        <v>281</v>
      </c>
      <c r="J22" s="13">
        <v>136</v>
      </c>
      <c r="K22" s="13">
        <v>12</v>
      </c>
      <c r="L22" s="13"/>
      <c r="M22" s="13">
        <f t="shared" si="2"/>
        <v>1667</v>
      </c>
      <c r="N22" s="58"/>
    </row>
    <row r="23" spans="1:14" x14ac:dyDescent="0.2">
      <c r="A23" s="31">
        <v>2021</v>
      </c>
      <c r="B23" s="13">
        <v>17</v>
      </c>
      <c r="C23" s="13">
        <v>11</v>
      </c>
      <c r="D23" s="13">
        <v>186</v>
      </c>
      <c r="E23" s="13">
        <v>149</v>
      </c>
      <c r="F23" s="13">
        <v>232</v>
      </c>
      <c r="G23" s="13">
        <v>154</v>
      </c>
      <c r="H23" s="25">
        <v>749</v>
      </c>
      <c r="I23" s="26">
        <v>252</v>
      </c>
      <c r="J23" s="13">
        <v>142</v>
      </c>
      <c r="K23" s="13">
        <v>36</v>
      </c>
      <c r="L23" s="13"/>
      <c r="M23" s="13">
        <f t="shared" si="2"/>
        <v>1179</v>
      </c>
      <c r="N23" s="58"/>
    </row>
    <row r="24" spans="1:14" x14ac:dyDescent="0.2">
      <c r="A24" s="31">
        <v>2022</v>
      </c>
      <c r="B24" s="13">
        <v>372</v>
      </c>
      <c r="C24" s="13">
        <v>316</v>
      </c>
      <c r="D24" s="13">
        <v>6</v>
      </c>
      <c r="E24" s="13">
        <v>338</v>
      </c>
      <c r="F24" s="13">
        <v>245</v>
      </c>
      <c r="G24" s="13">
        <v>163</v>
      </c>
      <c r="H24" s="25">
        <v>1440</v>
      </c>
      <c r="I24" s="26">
        <v>481</v>
      </c>
      <c r="J24" s="13">
        <v>270</v>
      </c>
      <c r="K24" s="13">
        <v>161</v>
      </c>
      <c r="L24" s="13"/>
      <c r="M24" s="13">
        <f t="shared" si="2"/>
        <v>2352</v>
      </c>
      <c r="N24" s="58"/>
    </row>
    <row r="25" spans="1:14" x14ac:dyDescent="0.2">
      <c r="A25" s="31">
        <v>2023</v>
      </c>
      <c r="B25" s="13">
        <v>116</v>
      </c>
      <c r="C25" s="13">
        <v>146</v>
      </c>
      <c r="D25" s="13">
        <v>2</v>
      </c>
      <c r="E25" s="13">
        <v>2</v>
      </c>
      <c r="F25" s="13">
        <v>921</v>
      </c>
      <c r="G25" s="13">
        <v>516</v>
      </c>
      <c r="H25" s="25">
        <v>1703</v>
      </c>
      <c r="I25" s="26">
        <v>865</v>
      </c>
      <c r="J25" s="13">
        <v>378</v>
      </c>
      <c r="K25" s="13">
        <v>283</v>
      </c>
      <c r="L25" s="13">
        <v>2</v>
      </c>
      <c r="M25" s="13">
        <f t="shared" si="2"/>
        <v>3231</v>
      </c>
      <c r="N25" s="58"/>
    </row>
    <row r="26" spans="1:14" x14ac:dyDescent="0.2">
      <c r="A26" s="31">
        <v>2024</v>
      </c>
      <c r="B26" s="13">
        <v>4</v>
      </c>
      <c r="C26" s="13">
        <v>41</v>
      </c>
      <c r="D26" s="13">
        <v>4</v>
      </c>
      <c r="E26" s="13">
        <v>2</v>
      </c>
      <c r="F26" s="13">
        <v>2</v>
      </c>
      <c r="G26" s="13">
        <v>523</v>
      </c>
      <c r="H26" s="25">
        <v>576</v>
      </c>
      <c r="I26" s="26">
        <v>827</v>
      </c>
      <c r="J26" s="13">
        <v>213</v>
      </c>
      <c r="K26" s="13">
        <v>202</v>
      </c>
      <c r="L26" s="13">
        <v>1</v>
      </c>
      <c r="M26" s="13">
        <f t="shared" ref="M26:M27" si="3">SUM(H26:L26)</f>
        <v>1819</v>
      </c>
      <c r="N26" s="58"/>
    </row>
    <row r="27" spans="1:14" x14ac:dyDescent="0.2">
      <c r="A27" s="31">
        <v>2025</v>
      </c>
      <c r="B27" s="13">
        <v>3</v>
      </c>
      <c r="C27" s="13">
        <v>19</v>
      </c>
      <c r="D27" s="13">
        <v>2</v>
      </c>
      <c r="E27" s="13">
        <v>4</v>
      </c>
      <c r="F27" s="13">
        <v>6</v>
      </c>
      <c r="G27" s="13">
        <v>1</v>
      </c>
      <c r="H27" s="25">
        <v>35</v>
      </c>
      <c r="I27" s="26">
        <v>789</v>
      </c>
      <c r="J27" s="13">
        <v>201</v>
      </c>
      <c r="K27" s="13">
        <v>139</v>
      </c>
      <c r="L27" s="13">
        <v>5</v>
      </c>
      <c r="M27" s="13">
        <f t="shared" si="3"/>
        <v>1169</v>
      </c>
      <c r="N27" s="58"/>
    </row>
    <row r="29" spans="1:14" ht="12" x14ac:dyDescent="0.25">
      <c r="A29" s="60" t="s">
        <v>71</v>
      </c>
    </row>
    <row r="31" spans="1:14" x14ac:dyDescent="0.2">
      <c r="A31" s="10" t="s">
        <v>2</v>
      </c>
      <c r="B31" s="20" t="s">
        <v>14</v>
      </c>
      <c r="C31" s="52" t="s">
        <v>15</v>
      </c>
      <c r="D31" s="52" t="s">
        <v>16</v>
      </c>
      <c r="E31" s="53" t="s">
        <v>17</v>
      </c>
      <c r="F31" s="53" t="s">
        <v>18</v>
      </c>
      <c r="G31" s="53" t="s">
        <v>19</v>
      </c>
    </row>
    <row r="32" spans="1:14" x14ac:dyDescent="0.2">
      <c r="A32" s="24">
        <v>2016</v>
      </c>
      <c r="B32" s="15">
        <f t="shared" ref="B32:B41" si="4">H18/$M18</f>
        <v>0.61258278145695366</v>
      </c>
      <c r="C32" s="16">
        <f t="shared" ref="C32:C41" si="5">I18/$M18</f>
        <v>0.34105960264900664</v>
      </c>
      <c r="D32" s="16">
        <f t="shared" ref="D32:D41" si="6">J18/$M18</f>
        <v>3.9735099337748346E-2</v>
      </c>
      <c r="E32" s="21">
        <f t="shared" ref="E32:E41" si="7">K18/$M18</f>
        <v>6.6225165562913907E-3</v>
      </c>
      <c r="F32" s="16"/>
      <c r="G32" s="16">
        <f t="shared" ref="G32:G36" si="8">SUM(B32:F32)</f>
        <v>1</v>
      </c>
    </row>
    <row r="33" spans="1:8" x14ac:dyDescent="0.2">
      <c r="A33" s="24">
        <v>2017</v>
      </c>
      <c r="B33" s="15">
        <f t="shared" si="4"/>
        <v>0.64651162790697669</v>
      </c>
      <c r="C33" s="16">
        <f t="shared" si="5"/>
        <v>0.24341085271317831</v>
      </c>
      <c r="D33" s="16">
        <f t="shared" si="6"/>
        <v>0.10387596899224806</v>
      </c>
      <c r="E33" s="21">
        <f t="shared" si="7"/>
        <v>6.2015503875968991E-3</v>
      </c>
      <c r="F33" s="16"/>
      <c r="G33" s="16">
        <f t="shared" si="8"/>
        <v>1</v>
      </c>
    </row>
    <row r="34" spans="1:8" x14ac:dyDescent="0.2">
      <c r="A34" s="24">
        <v>2018</v>
      </c>
      <c r="B34" s="15">
        <f t="shared" si="4"/>
        <v>0.69412607449856734</v>
      </c>
      <c r="C34" s="16">
        <f t="shared" si="5"/>
        <v>0.19985673352435529</v>
      </c>
      <c r="D34" s="16">
        <f t="shared" si="6"/>
        <v>0.10386819484240688</v>
      </c>
      <c r="E34" s="21">
        <f t="shared" si="7"/>
        <v>2.1489971346704871E-3</v>
      </c>
      <c r="F34" s="16"/>
      <c r="G34" s="16">
        <f t="shared" si="8"/>
        <v>1</v>
      </c>
    </row>
    <row r="35" spans="1:8" x14ac:dyDescent="0.2">
      <c r="A35" s="24">
        <v>2019</v>
      </c>
      <c r="B35" s="15">
        <f t="shared" si="4"/>
        <v>0.71949509116409538</v>
      </c>
      <c r="C35" s="16">
        <f t="shared" si="5"/>
        <v>0.1972884525479196</v>
      </c>
      <c r="D35" s="16">
        <f t="shared" si="6"/>
        <v>8.181393174380551E-2</v>
      </c>
      <c r="E35" s="21">
        <f t="shared" si="7"/>
        <v>1.4025245441795231E-3</v>
      </c>
      <c r="F35" s="16"/>
      <c r="G35" s="16">
        <f t="shared" si="8"/>
        <v>1</v>
      </c>
    </row>
    <row r="36" spans="1:8" x14ac:dyDescent="0.2">
      <c r="A36" s="24">
        <v>2020</v>
      </c>
      <c r="B36" s="15">
        <f t="shared" si="4"/>
        <v>0.74265146970605878</v>
      </c>
      <c r="C36" s="16">
        <f t="shared" si="5"/>
        <v>0.16856628674265148</v>
      </c>
      <c r="D36" s="16">
        <f t="shared" si="6"/>
        <v>8.1583683263347334E-2</v>
      </c>
      <c r="E36" s="21">
        <f t="shared" si="7"/>
        <v>7.1985602879424118E-3</v>
      </c>
      <c r="F36" s="16"/>
      <c r="G36" s="16">
        <f t="shared" si="8"/>
        <v>1</v>
      </c>
    </row>
    <row r="37" spans="1:8" x14ac:dyDescent="0.2">
      <c r="A37" s="24">
        <v>2021</v>
      </c>
      <c r="B37" s="15">
        <f t="shared" si="4"/>
        <v>0.63528413910093295</v>
      </c>
      <c r="C37" s="16">
        <f t="shared" si="5"/>
        <v>0.21374045801526717</v>
      </c>
      <c r="D37" s="16">
        <f t="shared" si="6"/>
        <v>0.12044105173876166</v>
      </c>
      <c r="E37" s="16">
        <f t="shared" si="7"/>
        <v>3.0534351145038167E-2</v>
      </c>
      <c r="F37" s="16"/>
      <c r="G37" s="16">
        <f t="shared" ref="G37" si="9">SUM(B37:F37)</f>
        <v>1</v>
      </c>
    </row>
    <row r="38" spans="1:8" x14ac:dyDescent="0.2">
      <c r="A38" s="24">
        <v>2022</v>
      </c>
      <c r="B38" s="15">
        <f t="shared" si="4"/>
        <v>0.61224489795918369</v>
      </c>
      <c r="C38" s="16">
        <f t="shared" si="5"/>
        <v>0.20450680272108843</v>
      </c>
      <c r="D38" s="16">
        <f t="shared" si="6"/>
        <v>0.11479591836734694</v>
      </c>
      <c r="E38" s="16">
        <f t="shared" si="7"/>
        <v>6.8452380952380959E-2</v>
      </c>
      <c r="F38" s="16"/>
      <c r="G38" s="16">
        <f t="shared" ref="G38" si="10">SUM(B38:F38)</f>
        <v>1</v>
      </c>
    </row>
    <row r="39" spans="1:8" x14ac:dyDescent="0.2">
      <c r="A39" s="24">
        <v>2023</v>
      </c>
      <c r="B39" s="15">
        <f t="shared" si="4"/>
        <v>0.52708139894769424</v>
      </c>
      <c r="C39" s="16">
        <f t="shared" si="5"/>
        <v>0.2677189724543485</v>
      </c>
      <c r="D39" s="16">
        <f t="shared" si="6"/>
        <v>0.11699164345403899</v>
      </c>
      <c r="E39" s="16">
        <f t="shared" si="7"/>
        <v>8.7588981739399566E-2</v>
      </c>
      <c r="F39" s="16">
        <f>L25/M25</f>
        <v>6.1900340451872485E-4</v>
      </c>
      <c r="G39" s="16">
        <f t="shared" ref="G39:G40" si="11">SUM(B39:F39)</f>
        <v>1</v>
      </c>
    </row>
    <row r="40" spans="1:8" x14ac:dyDescent="0.2">
      <c r="A40" s="24">
        <v>2024</v>
      </c>
      <c r="B40" s="15">
        <f t="shared" si="4"/>
        <v>0.31665750412314458</v>
      </c>
      <c r="C40" s="16">
        <f t="shared" si="5"/>
        <v>0.45464540956569544</v>
      </c>
      <c r="D40" s="16">
        <f t="shared" si="6"/>
        <v>0.1170973062122045</v>
      </c>
      <c r="E40" s="16">
        <f t="shared" si="7"/>
        <v>0.11105002748763057</v>
      </c>
      <c r="F40" s="16">
        <f>L26/M26</f>
        <v>5.4975261132490382E-4</v>
      </c>
      <c r="G40" s="16">
        <f t="shared" si="11"/>
        <v>1</v>
      </c>
    </row>
    <row r="41" spans="1:8" x14ac:dyDescent="0.2">
      <c r="A41" s="24">
        <v>2025</v>
      </c>
      <c r="B41" s="15">
        <f t="shared" si="4"/>
        <v>2.9940119760479042E-2</v>
      </c>
      <c r="C41" s="16">
        <f t="shared" si="5"/>
        <v>0.67493584260051331</v>
      </c>
      <c r="D41" s="16">
        <f t="shared" si="6"/>
        <v>0.17194183062446536</v>
      </c>
      <c r="E41" s="16">
        <f t="shared" si="7"/>
        <v>0.11890504704875962</v>
      </c>
      <c r="F41" s="16">
        <f>L27/M27</f>
        <v>4.2771599657827203E-3</v>
      </c>
      <c r="G41" s="16">
        <f t="shared" ref="G41" si="12">SUM(B41:F41)</f>
        <v>1</v>
      </c>
    </row>
    <row r="44" spans="1:8" ht="14.4" x14ac:dyDescent="0.3">
      <c r="H44"/>
    </row>
    <row r="45" spans="1:8" ht="14.4" x14ac:dyDescent="0.3">
      <c r="H45"/>
    </row>
    <row r="46" spans="1:8" ht="14.4" x14ac:dyDescent="0.3">
      <c r="H46"/>
    </row>
    <row r="47" spans="1:8" ht="14.4" x14ac:dyDescent="0.3">
      <c r="H47"/>
    </row>
    <row r="48" spans="1:8" ht="14.4" x14ac:dyDescent="0.3">
      <c r="H48"/>
    </row>
  </sheetData>
  <pageMargins left="0.7" right="0.7" top="0.75" bottom="0.75" header="0.3" footer="0.3"/>
  <ignoredErrors>
    <ignoredError sqref="M20:M25 M26:M2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6C72-C4FB-4272-97DD-733835685A3F}">
  <dimension ref="A1:N40"/>
  <sheetViews>
    <sheetView showGridLines="0" workbookViewId="0"/>
  </sheetViews>
  <sheetFormatPr defaultColWidth="9.109375" defaultRowHeight="11.25" customHeight="1" x14ac:dyDescent="0.25"/>
  <cols>
    <col min="1" max="2" width="9.109375" style="37"/>
    <col min="3" max="3" width="11.5546875" style="37" bestFit="1" customWidth="1"/>
    <col min="4" max="4" width="12.33203125" style="37" bestFit="1" customWidth="1"/>
    <col min="5" max="5" width="16.33203125" style="37" customWidth="1"/>
    <col min="6" max="6" width="11.6640625" style="37" bestFit="1" customWidth="1"/>
    <col min="7" max="16384" width="9.109375" style="37"/>
  </cols>
  <sheetData>
    <row r="1" spans="1:7" s="54" customFormat="1" ht="12" x14ac:dyDescent="0.25">
      <c r="A1" s="7" t="s">
        <v>72</v>
      </c>
    </row>
    <row r="2" spans="1:7" s="54" customFormat="1" ht="11.25" customHeight="1" x14ac:dyDescent="0.2">
      <c r="A2" s="9"/>
    </row>
    <row r="3" spans="1:7" s="54" customFormat="1" ht="20.399999999999999" x14ac:dyDescent="0.2">
      <c r="A3" s="10" t="s">
        <v>2</v>
      </c>
      <c r="B3" s="12" t="s">
        <v>3</v>
      </c>
      <c r="C3" s="22" t="s">
        <v>4</v>
      </c>
      <c r="D3" s="46" t="s">
        <v>5</v>
      </c>
      <c r="E3" s="47" t="s">
        <v>8</v>
      </c>
      <c r="F3" s="47" t="s">
        <v>25</v>
      </c>
      <c r="G3" s="65"/>
    </row>
    <row r="4" spans="1:7" s="54" customFormat="1" ht="11.25" customHeight="1" x14ac:dyDescent="0.2">
      <c r="A4" s="24">
        <v>2016</v>
      </c>
      <c r="B4" s="25">
        <v>18844</v>
      </c>
      <c r="C4" s="26">
        <v>10290</v>
      </c>
      <c r="D4" s="13">
        <v>1133</v>
      </c>
      <c r="E4" s="13">
        <v>1098</v>
      </c>
      <c r="F4" s="13">
        <v>9064</v>
      </c>
      <c r="G4" s="11"/>
    </row>
    <row r="5" spans="1:7" s="54" customFormat="1" ht="11.25" customHeight="1" x14ac:dyDescent="0.2">
      <c r="A5" s="24">
        <v>2017</v>
      </c>
      <c r="B5" s="25">
        <v>32253</v>
      </c>
      <c r="C5" s="26">
        <v>15989</v>
      </c>
      <c r="D5" s="13">
        <v>1979</v>
      </c>
      <c r="E5" s="13">
        <v>1939</v>
      </c>
      <c r="F5" s="13">
        <v>13409</v>
      </c>
      <c r="G5" s="11"/>
    </row>
    <row r="6" spans="1:7" s="54" customFormat="1" ht="11.25" customHeight="1" x14ac:dyDescent="0.2">
      <c r="A6" s="24">
        <v>2018</v>
      </c>
      <c r="B6" s="25">
        <v>49394</v>
      </c>
      <c r="C6" s="26">
        <v>21811</v>
      </c>
      <c r="D6" s="13">
        <v>3758</v>
      </c>
      <c r="E6" s="13">
        <v>3684</v>
      </c>
      <c r="F6" s="13">
        <v>17141</v>
      </c>
      <c r="G6" s="11"/>
    </row>
    <row r="7" spans="1:7" s="54" customFormat="1" ht="11.25" customHeight="1" x14ac:dyDescent="0.2">
      <c r="A7" s="24">
        <v>2019</v>
      </c>
      <c r="B7" s="25">
        <v>66609</v>
      </c>
      <c r="C7" s="26">
        <v>24907</v>
      </c>
      <c r="D7" s="13">
        <v>5939</v>
      </c>
      <c r="E7" s="13">
        <v>5789</v>
      </c>
      <c r="F7" s="13">
        <v>17215</v>
      </c>
      <c r="G7" s="58"/>
    </row>
    <row r="8" spans="1:7" s="54" customFormat="1" ht="11.25" customHeight="1" x14ac:dyDescent="0.2">
      <c r="A8" s="24">
        <v>2020</v>
      </c>
      <c r="B8" s="25">
        <v>122290</v>
      </c>
      <c r="C8" s="26">
        <v>66134</v>
      </c>
      <c r="D8" s="13">
        <v>7808</v>
      </c>
      <c r="E8" s="13">
        <v>7627</v>
      </c>
      <c r="F8" s="13">
        <v>55681</v>
      </c>
      <c r="G8" s="58"/>
    </row>
    <row r="9" spans="1:7" s="54" customFormat="1" ht="11.25" customHeight="1" x14ac:dyDescent="0.2">
      <c r="A9" s="24">
        <v>2021</v>
      </c>
      <c r="B9" s="25">
        <v>189498</v>
      </c>
      <c r="C9" s="26">
        <v>78200</v>
      </c>
      <c r="D9" s="13">
        <v>9613</v>
      </c>
      <c r="E9" s="13">
        <v>9328</v>
      </c>
      <c r="F9" s="13">
        <v>67208</v>
      </c>
      <c r="G9" s="58"/>
    </row>
    <row r="10" spans="1:7" s="54" customFormat="1" ht="11.25" customHeight="1" x14ac:dyDescent="0.2">
      <c r="A10" s="24">
        <v>2022</v>
      </c>
      <c r="B10" s="25">
        <v>239531</v>
      </c>
      <c r="C10" s="26">
        <v>66775</v>
      </c>
      <c r="D10" s="26">
        <v>11064</v>
      </c>
      <c r="E10" s="13">
        <v>10603</v>
      </c>
      <c r="F10" s="13">
        <v>50033</v>
      </c>
      <c r="G10" s="58"/>
    </row>
    <row r="11" spans="1:7" s="54" customFormat="1" ht="11.25" customHeight="1" x14ac:dyDescent="0.2">
      <c r="A11" s="24">
        <v>2023</v>
      </c>
      <c r="B11" s="25">
        <v>272342</v>
      </c>
      <c r="C11" s="26">
        <v>61235</v>
      </c>
      <c r="D11" s="26">
        <v>19939</v>
      </c>
      <c r="E11" s="13">
        <v>19350</v>
      </c>
      <c r="F11" s="13">
        <f>B11-B10</f>
        <v>32811</v>
      </c>
      <c r="G11" s="58"/>
    </row>
    <row r="12" spans="1:7" s="54" customFormat="1" ht="11.25" customHeight="1" x14ac:dyDescent="0.2">
      <c r="A12" s="24">
        <v>2024</v>
      </c>
      <c r="B12" s="25">
        <v>313546</v>
      </c>
      <c r="C12" s="26">
        <v>63274</v>
      </c>
      <c r="D12" s="26">
        <v>22557</v>
      </c>
      <c r="E12" s="13">
        <v>21684</v>
      </c>
      <c r="F12" s="13">
        <f>B12-B11</f>
        <v>41204</v>
      </c>
      <c r="G12" s="58"/>
    </row>
    <row r="13" spans="1:7" s="54" customFormat="1" ht="11.25" customHeight="1" x14ac:dyDescent="0.2">
      <c r="A13" s="24">
        <v>2025</v>
      </c>
      <c r="B13" s="25">
        <v>373812</v>
      </c>
      <c r="C13" s="26">
        <v>73223</v>
      </c>
      <c r="D13" s="26">
        <v>13385</v>
      </c>
      <c r="E13" s="13">
        <v>12511</v>
      </c>
      <c r="F13" s="13">
        <f>B13-B12</f>
        <v>60266</v>
      </c>
      <c r="G13" s="58"/>
    </row>
    <row r="14" spans="1:7" s="54" customFormat="1" ht="11.25" customHeight="1" x14ac:dyDescent="0.2">
      <c r="A14" s="50"/>
      <c r="B14" s="51"/>
      <c r="C14" s="51"/>
      <c r="D14" s="14"/>
      <c r="E14" s="14"/>
      <c r="F14" s="14"/>
      <c r="G14" s="58"/>
    </row>
    <row r="15" spans="1:7" s="54" customFormat="1" ht="12" x14ac:dyDescent="0.25">
      <c r="A15" s="8" t="s">
        <v>56</v>
      </c>
    </row>
    <row r="16" spans="1:7" s="54" customFormat="1" ht="11.25" customHeight="1" x14ac:dyDescent="0.2">
      <c r="G16" s="64"/>
    </row>
    <row r="17" spans="1:14" s="54" customFormat="1" ht="11.25" customHeight="1"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4" s="54" customFormat="1" ht="11.25" customHeight="1" x14ac:dyDescent="0.2">
      <c r="A18" s="31">
        <v>2016</v>
      </c>
      <c r="B18" s="13">
        <v>84</v>
      </c>
      <c r="C18" s="13">
        <v>634</v>
      </c>
      <c r="D18" s="13">
        <v>280</v>
      </c>
      <c r="E18" s="13">
        <v>89</v>
      </c>
      <c r="F18" s="13">
        <v>11</v>
      </c>
      <c r="G18" s="13"/>
      <c r="H18" s="25">
        <v>1098</v>
      </c>
      <c r="I18" s="26"/>
      <c r="J18" s="13"/>
      <c r="K18" s="13"/>
      <c r="L18" s="13"/>
      <c r="M18" s="13">
        <v>1098</v>
      </c>
      <c r="N18" s="58"/>
    </row>
    <row r="19" spans="1:14" s="54" customFormat="1" ht="11.25" customHeight="1" x14ac:dyDescent="0.2">
      <c r="A19" s="31">
        <v>2017</v>
      </c>
      <c r="B19" s="13">
        <v>143</v>
      </c>
      <c r="C19" s="13">
        <v>710</v>
      </c>
      <c r="D19" s="13">
        <v>409</v>
      </c>
      <c r="E19" s="13">
        <v>544</v>
      </c>
      <c r="F19" s="13">
        <v>121</v>
      </c>
      <c r="G19" s="13">
        <v>12</v>
      </c>
      <c r="H19" s="25">
        <v>1939</v>
      </c>
      <c r="I19" s="26"/>
      <c r="J19" s="13"/>
      <c r="K19" s="13"/>
      <c r="L19" s="13"/>
      <c r="M19" s="13">
        <v>1939</v>
      </c>
      <c r="N19" s="58"/>
    </row>
    <row r="20" spans="1:14" s="54" customFormat="1" ht="11.25" customHeight="1" x14ac:dyDescent="0.2">
      <c r="A20" s="31">
        <v>2018</v>
      </c>
      <c r="B20" s="13">
        <v>357</v>
      </c>
      <c r="C20" s="13">
        <v>1118</v>
      </c>
      <c r="D20" s="13">
        <v>1015</v>
      </c>
      <c r="E20" s="13">
        <v>563</v>
      </c>
      <c r="F20" s="13">
        <v>559</v>
      </c>
      <c r="G20" s="13">
        <v>52</v>
      </c>
      <c r="H20" s="25">
        <v>3664</v>
      </c>
      <c r="I20" s="26">
        <v>20</v>
      </c>
      <c r="J20" s="13"/>
      <c r="K20" s="13"/>
      <c r="L20" s="13"/>
      <c r="M20" s="13">
        <f t="shared" ref="M20:M25" si="0">SUM(H20:L20)</f>
        <v>3684</v>
      </c>
      <c r="N20" s="58"/>
    </row>
    <row r="21" spans="1:14" s="54" customFormat="1" ht="11.25" customHeight="1" x14ac:dyDescent="0.2">
      <c r="A21" s="31">
        <v>2019</v>
      </c>
      <c r="B21" s="13">
        <v>188</v>
      </c>
      <c r="C21" s="13">
        <v>1945</v>
      </c>
      <c r="D21" s="13">
        <v>1142</v>
      </c>
      <c r="E21" s="13">
        <v>1318</v>
      </c>
      <c r="F21" s="13">
        <v>880</v>
      </c>
      <c r="G21" s="13">
        <v>252</v>
      </c>
      <c r="H21" s="25">
        <v>5725</v>
      </c>
      <c r="I21" s="26">
        <v>64</v>
      </c>
      <c r="J21" s="13"/>
      <c r="K21" s="13"/>
      <c r="L21" s="13"/>
      <c r="M21" s="13">
        <f t="shared" si="0"/>
        <v>5789</v>
      </c>
      <c r="N21" s="58"/>
    </row>
    <row r="22" spans="1:14" s="54" customFormat="1" ht="11.25" customHeight="1" x14ac:dyDescent="0.2">
      <c r="A22" s="31">
        <v>2020</v>
      </c>
      <c r="B22" s="13">
        <v>218</v>
      </c>
      <c r="C22" s="13">
        <v>1957</v>
      </c>
      <c r="D22" s="13">
        <v>1760</v>
      </c>
      <c r="E22" s="13">
        <v>1488</v>
      </c>
      <c r="F22" s="13">
        <v>1799</v>
      </c>
      <c r="G22" s="13">
        <v>274</v>
      </c>
      <c r="H22" s="25">
        <v>7496</v>
      </c>
      <c r="I22" s="26">
        <v>131</v>
      </c>
      <c r="J22" s="13"/>
      <c r="K22" s="13"/>
      <c r="L22" s="13"/>
      <c r="M22" s="13">
        <f t="shared" si="0"/>
        <v>7627</v>
      </c>
      <c r="N22" s="58"/>
    </row>
    <row r="23" spans="1:14" ht="11.25" customHeight="1" x14ac:dyDescent="0.25">
      <c r="A23" s="31">
        <v>2021</v>
      </c>
      <c r="B23" s="13">
        <v>129</v>
      </c>
      <c r="C23" s="13">
        <v>2376</v>
      </c>
      <c r="D23" s="13">
        <v>2171</v>
      </c>
      <c r="E23" s="13">
        <v>1748</v>
      </c>
      <c r="F23" s="13">
        <v>2016</v>
      </c>
      <c r="G23" s="13">
        <v>648</v>
      </c>
      <c r="H23" s="25">
        <v>9088</v>
      </c>
      <c r="I23" s="26">
        <v>240</v>
      </c>
      <c r="J23" s="13"/>
      <c r="K23" s="13"/>
      <c r="L23" s="13"/>
      <c r="M23" s="13">
        <f t="shared" si="0"/>
        <v>9328</v>
      </c>
    </row>
    <row r="24" spans="1:14" ht="11.25" customHeight="1" x14ac:dyDescent="0.25">
      <c r="A24" s="31">
        <v>2022</v>
      </c>
      <c r="B24" s="13">
        <v>180</v>
      </c>
      <c r="C24" s="13">
        <v>2072</v>
      </c>
      <c r="D24" s="13">
        <v>2787</v>
      </c>
      <c r="E24" s="13">
        <v>1913</v>
      </c>
      <c r="F24" s="13">
        <v>1937</v>
      </c>
      <c r="G24" s="13">
        <v>1050</v>
      </c>
      <c r="H24" s="25">
        <v>9939</v>
      </c>
      <c r="I24" s="26">
        <v>664</v>
      </c>
      <c r="J24" s="13"/>
      <c r="K24" s="13"/>
      <c r="L24" s="13"/>
      <c r="M24" s="13">
        <f t="shared" si="0"/>
        <v>10603</v>
      </c>
    </row>
    <row r="25" spans="1:14" ht="11.25" customHeight="1" x14ac:dyDescent="0.25">
      <c r="A25" s="31">
        <v>2023</v>
      </c>
      <c r="B25" s="13">
        <v>461</v>
      </c>
      <c r="C25" s="13">
        <v>2587</v>
      </c>
      <c r="D25" s="13">
        <v>3694</v>
      </c>
      <c r="E25" s="13">
        <v>5952</v>
      </c>
      <c r="F25" s="13">
        <v>4159</v>
      </c>
      <c r="G25" s="13">
        <v>1533</v>
      </c>
      <c r="H25" s="25">
        <v>18386</v>
      </c>
      <c r="I25" s="26">
        <v>948</v>
      </c>
      <c r="J25" s="13">
        <v>16</v>
      </c>
      <c r="K25" s="13"/>
      <c r="L25" s="13"/>
      <c r="M25" s="13">
        <f t="shared" si="0"/>
        <v>19350</v>
      </c>
    </row>
    <row r="26" spans="1:14" ht="11.25" customHeight="1" x14ac:dyDescent="0.25">
      <c r="A26" s="31">
        <v>2024</v>
      </c>
      <c r="B26" s="13">
        <v>537</v>
      </c>
      <c r="C26" s="13">
        <v>2870</v>
      </c>
      <c r="D26" s="13">
        <v>2752</v>
      </c>
      <c r="E26" s="13">
        <v>5639</v>
      </c>
      <c r="F26" s="13">
        <v>7084</v>
      </c>
      <c r="G26" s="13">
        <v>1956</v>
      </c>
      <c r="H26" s="25">
        <v>20838</v>
      </c>
      <c r="I26" s="26">
        <v>827</v>
      </c>
      <c r="J26" s="13">
        <v>19</v>
      </c>
      <c r="K26" s="13"/>
      <c r="L26" s="13"/>
      <c r="M26" s="13">
        <f t="shared" ref="M26:M27" si="1">SUM(H26:L26)</f>
        <v>21684</v>
      </c>
    </row>
    <row r="27" spans="1:14" ht="11.25" customHeight="1" x14ac:dyDescent="0.25">
      <c r="A27" s="31">
        <v>2025</v>
      </c>
      <c r="B27" s="13">
        <v>720</v>
      </c>
      <c r="C27" s="13">
        <v>2856</v>
      </c>
      <c r="D27" s="13">
        <v>2365</v>
      </c>
      <c r="E27" s="13">
        <v>1915</v>
      </c>
      <c r="F27" s="13">
        <v>2650</v>
      </c>
      <c r="G27" s="13">
        <v>1288</v>
      </c>
      <c r="H27" s="25">
        <v>11794</v>
      </c>
      <c r="I27" s="26">
        <v>685</v>
      </c>
      <c r="J27" s="13">
        <v>31</v>
      </c>
      <c r="K27" s="13">
        <v>1</v>
      </c>
      <c r="L27" s="13"/>
      <c r="M27" s="13">
        <f t="shared" si="1"/>
        <v>12511</v>
      </c>
    </row>
    <row r="35" spans="8:8" ht="11.25" customHeight="1" x14ac:dyDescent="0.3">
      <c r="H35"/>
    </row>
    <row r="36" spans="8:8" ht="11.25" customHeight="1" x14ac:dyDescent="0.3">
      <c r="H36"/>
    </row>
    <row r="37" spans="8:8" ht="11.25" customHeight="1" x14ac:dyDescent="0.3">
      <c r="H37"/>
    </row>
    <row r="38" spans="8:8" ht="11.25" customHeight="1" x14ac:dyDescent="0.3">
      <c r="H38"/>
    </row>
    <row r="39" spans="8:8" ht="11.25" customHeight="1" x14ac:dyDescent="0.3">
      <c r="H39"/>
    </row>
    <row r="40" spans="8:8" ht="11.25" customHeight="1" x14ac:dyDescent="0.3">
      <c r="H40"/>
    </row>
  </sheetData>
  <pageMargins left="0.7" right="0.7" top="0.75" bottom="0.75" header="0.3" footer="0.3"/>
  <ignoredErrors>
    <ignoredError sqref="M20:M25 M26:M2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1061-EF7A-463E-AB32-195812BC8D49}">
  <dimension ref="A1:N41"/>
  <sheetViews>
    <sheetView showGridLines="0" workbookViewId="0"/>
  </sheetViews>
  <sheetFormatPr defaultColWidth="9.109375" defaultRowHeight="10.199999999999999" x14ac:dyDescent="0.2"/>
  <cols>
    <col min="1" max="2" width="9.109375" style="54"/>
    <col min="3" max="3" width="11.5546875" style="54" bestFit="1" customWidth="1"/>
    <col min="4" max="4" width="12.33203125" style="54" bestFit="1" customWidth="1"/>
    <col min="5" max="5" width="16.44140625" style="54" customWidth="1"/>
    <col min="6" max="6" width="11.109375" style="54" bestFit="1" customWidth="1"/>
    <col min="7" max="7" width="9.109375" style="54" customWidth="1"/>
    <col min="8" max="16384" width="9.109375" style="54"/>
  </cols>
  <sheetData>
    <row r="1" spans="1:7" ht="12" x14ac:dyDescent="0.25">
      <c r="A1" s="7" t="s">
        <v>73</v>
      </c>
    </row>
    <row r="2" spans="1:7" x14ac:dyDescent="0.2">
      <c r="A2" s="9"/>
    </row>
    <row r="3" spans="1:7" ht="20.399999999999999" x14ac:dyDescent="0.2">
      <c r="A3" s="10" t="s">
        <v>2</v>
      </c>
      <c r="B3" s="12" t="s">
        <v>3</v>
      </c>
      <c r="C3" s="22" t="s">
        <v>4</v>
      </c>
      <c r="D3" s="46" t="s">
        <v>5</v>
      </c>
      <c r="E3" s="47" t="s">
        <v>8</v>
      </c>
      <c r="F3" s="47" t="s">
        <v>26</v>
      </c>
      <c r="G3" s="65"/>
    </row>
    <row r="4" spans="1:7" x14ac:dyDescent="0.2">
      <c r="A4" s="24">
        <v>2016</v>
      </c>
      <c r="B4" s="25">
        <v>224788</v>
      </c>
      <c r="C4" s="26">
        <v>856</v>
      </c>
      <c r="D4" s="13">
        <v>3296</v>
      </c>
      <c r="E4" s="13">
        <v>909</v>
      </c>
      <c r="F4" s="13">
        <v>-3387</v>
      </c>
      <c r="G4" s="11"/>
    </row>
    <row r="5" spans="1:7" x14ac:dyDescent="0.2">
      <c r="A5" s="24">
        <v>2017</v>
      </c>
      <c r="B5" s="25">
        <v>220223</v>
      </c>
      <c r="C5" s="26">
        <v>1090</v>
      </c>
      <c r="D5" s="13">
        <v>4672</v>
      </c>
      <c r="E5" s="13">
        <v>1796</v>
      </c>
      <c r="F5" s="13">
        <v>-4565</v>
      </c>
      <c r="G5" s="11"/>
    </row>
    <row r="6" spans="1:7" x14ac:dyDescent="0.2">
      <c r="A6" s="24">
        <v>2018</v>
      </c>
      <c r="B6" s="25">
        <v>212385</v>
      </c>
      <c r="C6" s="26">
        <v>1020</v>
      </c>
      <c r="D6" s="13">
        <v>6826</v>
      </c>
      <c r="E6" s="13">
        <v>2852</v>
      </c>
      <c r="F6" s="13">
        <v>-7838</v>
      </c>
      <c r="G6" s="11"/>
    </row>
    <row r="7" spans="1:7" x14ac:dyDescent="0.2">
      <c r="A7" s="24">
        <v>2019</v>
      </c>
      <c r="B7" s="25">
        <v>201714</v>
      </c>
      <c r="C7" s="26">
        <v>1167</v>
      </c>
      <c r="D7" s="13">
        <v>8490</v>
      </c>
      <c r="E7" s="13">
        <v>4105</v>
      </c>
      <c r="F7" s="13">
        <v>-10671</v>
      </c>
    </row>
    <row r="8" spans="1:7" x14ac:dyDescent="0.2">
      <c r="A8" s="24">
        <v>2020</v>
      </c>
      <c r="B8" s="25">
        <v>193904</v>
      </c>
      <c r="C8" s="26">
        <v>70</v>
      </c>
      <c r="D8" s="13">
        <v>7843</v>
      </c>
      <c r="E8" s="13">
        <v>3437</v>
      </c>
      <c r="F8" s="13">
        <v>-7810</v>
      </c>
      <c r="G8" s="63"/>
    </row>
    <row r="9" spans="1:7" x14ac:dyDescent="0.2">
      <c r="A9" s="24">
        <v>2021</v>
      </c>
      <c r="B9" s="25">
        <v>185415</v>
      </c>
      <c r="C9" s="26">
        <v>1300</v>
      </c>
      <c r="D9" s="13">
        <v>8090</v>
      </c>
      <c r="E9" s="13">
        <v>2842</v>
      </c>
      <c r="F9" s="13">
        <v>-8489</v>
      </c>
      <c r="G9" s="63"/>
    </row>
    <row r="10" spans="1:7" x14ac:dyDescent="0.2">
      <c r="A10" s="24">
        <v>2022</v>
      </c>
      <c r="B10" s="25">
        <v>178316</v>
      </c>
      <c r="C10" s="26">
        <v>2708</v>
      </c>
      <c r="D10" s="13">
        <v>8221</v>
      </c>
      <c r="E10" s="13">
        <v>2659</v>
      </c>
      <c r="F10" s="13">
        <v>-7099</v>
      </c>
      <c r="G10" s="63"/>
    </row>
    <row r="11" spans="1:7" x14ac:dyDescent="0.2">
      <c r="A11" s="24">
        <v>2023</v>
      </c>
      <c r="B11" s="25">
        <v>172705</v>
      </c>
      <c r="C11" s="26">
        <v>4222</v>
      </c>
      <c r="D11" s="13">
        <v>8202</v>
      </c>
      <c r="E11" s="13">
        <v>2607</v>
      </c>
      <c r="F11" s="13">
        <f>B11-B10</f>
        <v>-5611</v>
      </c>
      <c r="G11" s="63"/>
    </row>
    <row r="12" spans="1:7" x14ac:dyDescent="0.2">
      <c r="A12" s="24">
        <v>2024</v>
      </c>
      <c r="B12" s="25">
        <v>166793</v>
      </c>
      <c r="C12" s="26">
        <v>4006</v>
      </c>
      <c r="D12" s="13">
        <v>8239</v>
      </c>
      <c r="E12" s="13">
        <v>2011</v>
      </c>
      <c r="F12" s="13">
        <f>B12-B11</f>
        <v>-5912</v>
      </c>
      <c r="G12" s="63"/>
    </row>
    <row r="13" spans="1:7" x14ac:dyDescent="0.2">
      <c r="A13" s="24">
        <v>2025</v>
      </c>
      <c r="B13" s="25">
        <v>159726</v>
      </c>
      <c r="C13" s="26">
        <v>1926</v>
      </c>
      <c r="D13" s="13">
        <v>7797</v>
      </c>
      <c r="E13" s="13">
        <v>1256</v>
      </c>
      <c r="F13" s="13">
        <f>B13-B12</f>
        <v>-7067</v>
      </c>
      <c r="G13" s="63"/>
    </row>
    <row r="15" spans="1:7" ht="12" x14ac:dyDescent="0.25">
      <c r="A15" s="8" t="s">
        <v>74</v>
      </c>
    </row>
    <row r="17" spans="1:14" x14ac:dyDescent="0.2">
      <c r="A17" s="10" t="s">
        <v>2</v>
      </c>
      <c r="B17" s="52">
        <v>0</v>
      </c>
      <c r="C17" s="52">
        <v>1</v>
      </c>
      <c r="D17" s="52">
        <v>2</v>
      </c>
      <c r="E17" s="52">
        <v>3</v>
      </c>
      <c r="F17" s="52">
        <v>4</v>
      </c>
      <c r="G17" s="52">
        <v>5</v>
      </c>
      <c r="H17" s="20" t="s">
        <v>14</v>
      </c>
      <c r="I17" s="52" t="s">
        <v>15</v>
      </c>
      <c r="J17" s="52" t="s">
        <v>16</v>
      </c>
      <c r="K17" s="53" t="s">
        <v>17</v>
      </c>
      <c r="L17" s="53" t="s">
        <v>18</v>
      </c>
      <c r="M17" s="53" t="s">
        <v>19</v>
      </c>
    </row>
    <row r="18" spans="1:14" x14ac:dyDescent="0.2">
      <c r="A18" s="31">
        <v>2016</v>
      </c>
      <c r="B18" s="13"/>
      <c r="C18" s="13"/>
      <c r="D18" s="13">
        <v>10</v>
      </c>
      <c r="E18" s="13">
        <v>16</v>
      </c>
      <c r="F18" s="13">
        <v>43</v>
      </c>
      <c r="G18" s="13">
        <v>59</v>
      </c>
      <c r="H18" s="25">
        <v>128</v>
      </c>
      <c r="I18" s="26">
        <v>692</v>
      </c>
      <c r="J18" s="13">
        <v>89</v>
      </c>
      <c r="K18" s="13"/>
      <c r="L18" s="13"/>
      <c r="M18" s="13">
        <v>909</v>
      </c>
    </row>
    <row r="19" spans="1:14" x14ac:dyDescent="0.2">
      <c r="A19" s="31">
        <v>2017</v>
      </c>
      <c r="B19" s="13"/>
      <c r="C19" s="13">
        <v>1</v>
      </c>
      <c r="D19" s="13">
        <v>5</v>
      </c>
      <c r="E19" s="13">
        <v>32</v>
      </c>
      <c r="F19" s="13">
        <v>46</v>
      </c>
      <c r="G19" s="13">
        <v>38</v>
      </c>
      <c r="H19" s="25">
        <v>122</v>
      </c>
      <c r="I19" s="26">
        <v>1340</v>
      </c>
      <c r="J19" s="13">
        <v>331</v>
      </c>
      <c r="K19" s="13">
        <v>3</v>
      </c>
      <c r="L19" s="13"/>
      <c r="M19" s="13">
        <v>1796</v>
      </c>
      <c r="N19" s="58"/>
    </row>
    <row r="20" spans="1:14" x14ac:dyDescent="0.2">
      <c r="A20" s="30">
        <v>2018</v>
      </c>
      <c r="B20" s="13"/>
      <c r="C20" s="13">
        <v>3</v>
      </c>
      <c r="D20" s="13"/>
      <c r="E20" s="13">
        <v>32</v>
      </c>
      <c r="F20" s="13">
        <v>89</v>
      </c>
      <c r="G20" s="13">
        <v>36</v>
      </c>
      <c r="H20" s="25">
        <v>160</v>
      </c>
      <c r="I20" s="26">
        <v>1890</v>
      </c>
      <c r="J20" s="13">
        <v>794</v>
      </c>
      <c r="K20" s="13">
        <v>7</v>
      </c>
      <c r="L20" s="13">
        <v>1</v>
      </c>
      <c r="M20" s="13">
        <f t="shared" ref="M20:M25" si="0">SUM(H20:L20)</f>
        <v>2852</v>
      </c>
      <c r="N20" s="58"/>
    </row>
    <row r="21" spans="1:14" x14ac:dyDescent="0.2">
      <c r="A21" s="30">
        <v>2019</v>
      </c>
      <c r="B21" s="13"/>
      <c r="C21" s="13">
        <v>31</v>
      </c>
      <c r="D21" s="13">
        <v>36</v>
      </c>
      <c r="E21" s="13">
        <v>14</v>
      </c>
      <c r="F21" s="13">
        <v>49</v>
      </c>
      <c r="G21" s="13">
        <v>61</v>
      </c>
      <c r="H21" s="25">
        <v>191</v>
      </c>
      <c r="I21" s="26">
        <v>1670</v>
      </c>
      <c r="J21" s="13">
        <v>2224</v>
      </c>
      <c r="K21" s="13">
        <v>20</v>
      </c>
      <c r="L21" s="13"/>
      <c r="M21" s="13">
        <f t="shared" si="0"/>
        <v>4105</v>
      </c>
      <c r="N21" s="58"/>
    </row>
    <row r="22" spans="1:14" x14ac:dyDescent="0.2">
      <c r="A22" s="30">
        <v>2020</v>
      </c>
      <c r="B22" s="13"/>
      <c r="C22" s="13">
        <v>3</v>
      </c>
      <c r="D22" s="13">
        <v>104</v>
      </c>
      <c r="E22" s="13">
        <v>49</v>
      </c>
      <c r="F22" s="13">
        <v>33</v>
      </c>
      <c r="G22" s="13">
        <v>34</v>
      </c>
      <c r="H22" s="25">
        <v>223</v>
      </c>
      <c r="I22" s="26">
        <v>890</v>
      </c>
      <c r="J22" s="13">
        <v>2304</v>
      </c>
      <c r="K22" s="13">
        <v>18</v>
      </c>
      <c r="L22" s="13">
        <v>2</v>
      </c>
      <c r="M22" s="13">
        <f t="shared" si="0"/>
        <v>3437</v>
      </c>
      <c r="N22" s="58"/>
    </row>
    <row r="23" spans="1:14" x14ac:dyDescent="0.2">
      <c r="A23" s="30">
        <v>2021</v>
      </c>
      <c r="B23" s="13">
        <v>3</v>
      </c>
      <c r="C23" s="13"/>
      <c r="D23" s="13">
        <v>1</v>
      </c>
      <c r="E23" s="13">
        <v>38</v>
      </c>
      <c r="F23" s="13">
        <v>65</v>
      </c>
      <c r="G23" s="13">
        <v>28</v>
      </c>
      <c r="H23" s="25">
        <v>135</v>
      </c>
      <c r="I23" s="26">
        <v>313</v>
      </c>
      <c r="J23" s="13">
        <v>2338</v>
      </c>
      <c r="K23" s="13">
        <v>54</v>
      </c>
      <c r="L23" s="13">
        <v>2</v>
      </c>
      <c r="M23" s="13">
        <f t="shared" si="0"/>
        <v>2842</v>
      </c>
      <c r="N23" s="58"/>
    </row>
    <row r="24" spans="1:14" x14ac:dyDescent="0.2">
      <c r="A24" s="30">
        <v>2022</v>
      </c>
      <c r="B24" s="13">
        <v>36</v>
      </c>
      <c r="C24" s="13">
        <v>66</v>
      </c>
      <c r="D24" s="13"/>
      <c r="E24" s="13">
        <v>18</v>
      </c>
      <c r="F24" s="13">
        <v>44</v>
      </c>
      <c r="G24" s="13">
        <v>53</v>
      </c>
      <c r="H24" s="25">
        <v>217</v>
      </c>
      <c r="I24" s="26">
        <v>144</v>
      </c>
      <c r="J24" s="13">
        <v>2132</v>
      </c>
      <c r="K24" s="13">
        <v>162</v>
      </c>
      <c r="L24" s="13">
        <v>4</v>
      </c>
      <c r="M24" s="13">
        <f t="shared" si="0"/>
        <v>2659</v>
      </c>
      <c r="N24" s="58"/>
    </row>
    <row r="25" spans="1:14" x14ac:dyDescent="0.2">
      <c r="A25" s="30">
        <v>2023</v>
      </c>
      <c r="B25" s="13">
        <v>9</v>
      </c>
      <c r="C25" s="13">
        <v>73</v>
      </c>
      <c r="D25" s="13">
        <v>35</v>
      </c>
      <c r="E25" s="13">
        <v>1</v>
      </c>
      <c r="F25" s="13">
        <v>59</v>
      </c>
      <c r="G25" s="13">
        <v>77</v>
      </c>
      <c r="H25" s="25">
        <v>254</v>
      </c>
      <c r="I25" s="26">
        <v>178</v>
      </c>
      <c r="J25" s="13">
        <v>1823</v>
      </c>
      <c r="K25" s="13">
        <v>345</v>
      </c>
      <c r="L25" s="13">
        <v>7</v>
      </c>
      <c r="M25" s="13">
        <f t="shared" si="0"/>
        <v>2607</v>
      </c>
      <c r="N25" s="58"/>
    </row>
    <row r="26" spans="1:14" x14ac:dyDescent="0.2">
      <c r="A26" s="30">
        <v>2024</v>
      </c>
      <c r="B26" s="13">
        <v>3</v>
      </c>
      <c r="C26" s="13">
        <v>92</v>
      </c>
      <c r="D26" s="13">
        <v>53</v>
      </c>
      <c r="E26" s="13">
        <v>37</v>
      </c>
      <c r="F26" s="13"/>
      <c r="G26" s="13">
        <v>8</v>
      </c>
      <c r="H26" s="25">
        <v>193</v>
      </c>
      <c r="I26" s="26">
        <v>173</v>
      </c>
      <c r="J26" s="13">
        <v>976</v>
      </c>
      <c r="K26" s="13">
        <v>658</v>
      </c>
      <c r="L26" s="13">
        <v>11</v>
      </c>
      <c r="M26" s="13">
        <f t="shared" ref="M26:M27" si="1">SUM(H26:L26)</f>
        <v>2011</v>
      </c>
      <c r="N26" s="58"/>
    </row>
    <row r="27" spans="1:14" x14ac:dyDescent="0.2">
      <c r="A27" s="30">
        <v>2025</v>
      </c>
      <c r="B27" s="13"/>
      <c r="C27" s="13">
        <v>33</v>
      </c>
      <c r="D27" s="13">
        <v>49</v>
      </c>
      <c r="E27" s="13">
        <v>31</v>
      </c>
      <c r="F27" s="13">
        <v>57</v>
      </c>
      <c r="G27" s="13"/>
      <c r="H27" s="25">
        <v>170</v>
      </c>
      <c r="I27" s="26">
        <v>43</v>
      </c>
      <c r="J27" s="13">
        <v>468</v>
      </c>
      <c r="K27" s="13">
        <v>562</v>
      </c>
      <c r="L27" s="13">
        <v>13</v>
      </c>
      <c r="M27" s="13">
        <f t="shared" si="1"/>
        <v>1256</v>
      </c>
      <c r="N27" s="58"/>
    </row>
    <row r="29" spans="1:14" ht="12" x14ac:dyDescent="0.25">
      <c r="A29" s="60" t="s">
        <v>75</v>
      </c>
    </row>
    <row r="31" spans="1:14" x14ac:dyDescent="0.2">
      <c r="A31" s="10" t="s">
        <v>2</v>
      </c>
      <c r="B31" s="20" t="s">
        <v>14</v>
      </c>
      <c r="C31" s="52" t="s">
        <v>15</v>
      </c>
      <c r="D31" s="52" t="s">
        <v>16</v>
      </c>
      <c r="E31" s="53" t="s">
        <v>17</v>
      </c>
      <c r="F31" s="53" t="s">
        <v>18</v>
      </c>
      <c r="G31" s="53" t="s">
        <v>19</v>
      </c>
    </row>
    <row r="32" spans="1:14" x14ac:dyDescent="0.2">
      <c r="A32" s="24">
        <v>2016</v>
      </c>
      <c r="B32" s="15">
        <f t="shared" ref="B32:B41" si="2">H18/$M18</f>
        <v>0.14081408140814081</v>
      </c>
      <c r="C32" s="16">
        <f t="shared" ref="C32:C41" si="3">I18/$M18</f>
        <v>0.76127612761276131</v>
      </c>
      <c r="D32" s="16">
        <f t="shared" ref="D32:D41" si="4">J18/$M18</f>
        <v>9.790979097909791E-2</v>
      </c>
      <c r="E32" s="21"/>
      <c r="F32" s="21"/>
      <c r="G32" s="16">
        <f t="shared" ref="G32:G33" si="5">SUM(B32:F32)</f>
        <v>1</v>
      </c>
    </row>
    <row r="33" spans="1:7" x14ac:dyDescent="0.2">
      <c r="A33" s="24">
        <v>2017</v>
      </c>
      <c r="B33" s="15">
        <f t="shared" si="2"/>
        <v>6.7928730512249444E-2</v>
      </c>
      <c r="C33" s="16">
        <f t="shared" si="3"/>
        <v>0.74610244988864138</v>
      </c>
      <c r="D33" s="16">
        <f t="shared" si="4"/>
        <v>0.18429844097995546</v>
      </c>
      <c r="E33" s="21">
        <f t="shared" ref="E33:E41" si="6">K19/$M19</f>
        <v>1.6703786191536749E-3</v>
      </c>
      <c r="F33" s="21"/>
      <c r="G33" s="16">
        <f t="shared" si="5"/>
        <v>1</v>
      </c>
    </row>
    <row r="34" spans="1:7" x14ac:dyDescent="0.2">
      <c r="A34" s="24">
        <v>2018</v>
      </c>
      <c r="B34" s="15">
        <f t="shared" si="2"/>
        <v>5.6100981767180924E-2</v>
      </c>
      <c r="C34" s="16">
        <f t="shared" si="3"/>
        <v>0.66269284712482468</v>
      </c>
      <c r="D34" s="16">
        <f t="shared" si="4"/>
        <v>0.27840112201963535</v>
      </c>
      <c r="E34" s="21">
        <f t="shared" si="6"/>
        <v>2.4544179523141654E-3</v>
      </c>
      <c r="F34" s="21">
        <f>L20/$M20</f>
        <v>3.5063113604488078E-4</v>
      </c>
      <c r="G34" s="16">
        <f t="shared" ref="G34" si="7">SUM(B34:F34)</f>
        <v>0.99999999999999989</v>
      </c>
    </row>
    <row r="35" spans="1:7" x14ac:dyDescent="0.2">
      <c r="A35" s="24">
        <v>2019</v>
      </c>
      <c r="B35" s="15">
        <f t="shared" si="2"/>
        <v>4.6528623629719851E-2</v>
      </c>
      <c r="C35" s="16">
        <f t="shared" si="3"/>
        <v>0.40682095006090135</v>
      </c>
      <c r="D35" s="16">
        <f t="shared" si="4"/>
        <v>0.54177831912302066</v>
      </c>
      <c r="E35" s="21">
        <f t="shared" si="6"/>
        <v>4.8721071863580996E-3</v>
      </c>
      <c r="F35" s="21"/>
      <c r="G35" s="16">
        <f t="shared" ref="G35" si="8">SUM(B35:F35)</f>
        <v>1</v>
      </c>
    </row>
    <row r="36" spans="1:7" x14ac:dyDescent="0.2">
      <c r="A36" s="24">
        <v>2020</v>
      </c>
      <c r="B36" s="15">
        <f t="shared" si="2"/>
        <v>6.4882164678498694E-2</v>
      </c>
      <c r="C36" s="16">
        <f t="shared" si="3"/>
        <v>0.25894675589176608</v>
      </c>
      <c r="D36" s="16">
        <f t="shared" si="4"/>
        <v>0.67035205120744834</v>
      </c>
      <c r="E36" s="21">
        <f t="shared" si="6"/>
        <v>5.2371254000581902E-3</v>
      </c>
      <c r="F36" s="21">
        <f t="shared" ref="F36:F41" si="9">L22/$M22</f>
        <v>5.8190282222868783E-4</v>
      </c>
      <c r="G36" s="16">
        <f t="shared" ref="G36" si="10">SUM(B36:F36)</f>
        <v>1</v>
      </c>
    </row>
    <row r="37" spans="1:7" x14ac:dyDescent="0.2">
      <c r="A37" s="24">
        <v>2021</v>
      </c>
      <c r="B37" s="15">
        <f t="shared" si="2"/>
        <v>4.7501759324419426E-2</v>
      </c>
      <c r="C37" s="16">
        <f t="shared" si="3"/>
        <v>0.11013370865587614</v>
      </c>
      <c r="D37" s="16">
        <f t="shared" si="4"/>
        <v>0.82266009852216748</v>
      </c>
      <c r="E37" s="21">
        <f t="shared" si="6"/>
        <v>1.9000703729767768E-2</v>
      </c>
      <c r="F37" s="21">
        <f t="shared" si="9"/>
        <v>7.0372976776917663E-4</v>
      </c>
      <c r="G37" s="16">
        <f t="shared" ref="G37" si="11">SUM(B37:F37)</f>
        <v>1</v>
      </c>
    </row>
    <row r="38" spans="1:7" x14ac:dyDescent="0.2">
      <c r="A38" s="24">
        <v>2022</v>
      </c>
      <c r="B38" s="15">
        <f t="shared" si="2"/>
        <v>8.1609627679578786E-2</v>
      </c>
      <c r="C38" s="16">
        <f t="shared" si="3"/>
        <v>5.4155697630688227E-2</v>
      </c>
      <c r="D38" s="16">
        <f t="shared" si="4"/>
        <v>0.8018051899210229</v>
      </c>
      <c r="E38" s="16">
        <f t="shared" si="6"/>
        <v>6.0925159834524255E-2</v>
      </c>
      <c r="F38" s="21">
        <f t="shared" si="9"/>
        <v>1.5043249341857841E-3</v>
      </c>
      <c r="G38" s="16">
        <f t="shared" ref="G38" si="12">SUM(B38:F38)</f>
        <v>0.99999999999999989</v>
      </c>
    </row>
    <row r="39" spans="1:7" x14ac:dyDescent="0.2">
      <c r="A39" s="24">
        <v>2023</v>
      </c>
      <c r="B39" s="15">
        <f t="shared" si="2"/>
        <v>9.7429996164173374E-2</v>
      </c>
      <c r="C39" s="16">
        <f t="shared" si="3"/>
        <v>6.8277713847334096E-2</v>
      </c>
      <c r="D39" s="16">
        <f t="shared" si="4"/>
        <v>0.69927119294207907</v>
      </c>
      <c r="E39" s="16">
        <f t="shared" si="6"/>
        <v>0.13233601841196779</v>
      </c>
      <c r="F39" s="21">
        <f t="shared" si="9"/>
        <v>2.685078634445723E-3</v>
      </c>
      <c r="G39" s="16">
        <f t="shared" ref="G39:G40" si="13">SUM(B39:F39)</f>
        <v>1</v>
      </c>
    </row>
    <row r="40" spans="1:7" x14ac:dyDescent="0.2">
      <c r="A40" s="24">
        <v>2024</v>
      </c>
      <c r="B40" s="15">
        <f t="shared" si="2"/>
        <v>9.5972153157633022E-2</v>
      </c>
      <c r="C40" s="16">
        <f t="shared" si="3"/>
        <v>8.6026852312282451E-2</v>
      </c>
      <c r="D40" s="16">
        <f t="shared" si="4"/>
        <v>0.48533068125310791</v>
      </c>
      <c r="E40" s="16">
        <f t="shared" si="6"/>
        <v>0.32720039781203381</v>
      </c>
      <c r="F40" s="21">
        <f t="shared" si="9"/>
        <v>5.4699154649428148E-3</v>
      </c>
      <c r="G40" s="16">
        <f t="shared" si="13"/>
        <v>1</v>
      </c>
    </row>
    <row r="41" spans="1:7" x14ac:dyDescent="0.2">
      <c r="A41" s="24">
        <v>2025</v>
      </c>
      <c r="B41" s="15">
        <f t="shared" si="2"/>
        <v>0.13535031847133758</v>
      </c>
      <c r="C41" s="16">
        <f t="shared" si="3"/>
        <v>3.4235668789808917E-2</v>
      </c>
      <c r="D41" s="16">
        <f t="shared" si="4"/>
        <v>0.37261146496815284</v>
      </c>
      <c r="E41" s="16">
        <f t="shared" si="6"/>
        <v>0.44745222929936307</v>
      </c>
      <c r="F41" s="21">
        <f t="shared" si="9"/>
        <v>1.0350318471337579E-2</v>
      </c>
      <c r="G41" s="16">
        <f t="shared" ref="G41" si="14">SUM(B41:F41)</f>
        <v>1</v>
      </c>
    </row>
  </sheetData>
  <pageMargins left="0.7" right="0.7" top="0.75" bottom="0.75" header="0.3" footer="0.3"/>
  <ignoredErrors>
    <ignoredError sqref="M20:M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Diagram</vt:lpstr>
      </vt:variant>
      <vt:variant>
        <vt:i4>1</vt:i4>
      </vt:variant>
    </vt:vector>
  </HeadingPairs>
  <TitlesOfParts>
    <vt:vector size="14" baseType="lpstr">
      <vt:lpstr>Titel</vt:lpstr>
      <vt:lpstr>Info</vt:lpstr>
      <vt:lpstr>Totalt</vt:lpstr>
      <vt:lpstr>Bensin</vt:lpstr>
      <vt:lpstr>Diesel</vt:lpstr>
      <vt:lpstr>El</vt:lpstr>
      <vt:lpstr>Elhybrid</vt:lpstr>
      <vt:lpstr>Laddhybrid</vt:lpstr>
      <vt:lpstr>Etanol</vt:lpstr>
      <vt:lpstr>Gas</vt:lpstr>
      <vt:lpstr>Koldioxid</vt:lpstr>
      <vt:lpstr>Exportandel</vt:lpstr>
      <vt:lpstr>Ålder vid export</vt:lpstr>
      <vt:lpstr>Figur 1</vt:lpstr>
    </vt:vector>
  </TitlesOfParts>
  <Company>Rehngruppen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Levin</dc:creator>
  <cp:lastModifiedBy>Johan Landin</cp:lastModifiedBy>
  <cp:lastPrinted>2021-03-05T12:48:07Z</cp:lastPrinted>
  <dcterms:created xsi:type="dcterms:W3CDTF">2013-09-03T07:56:57Z</dcterms:created>
  <dcterms:modified xsi:type="dcterms:W3CDTF">2026-02-24T15:06:17Z</dcterms:modified>
</cp:coreProperties>
</file>