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S:\Verksamhetsstöd\Kommunikation\Publikationer\Statistik\Fordon\2023\"/>
    </mc:Choice>
  </mc:AlternateContent>
  <xr:revisionPtr revIDLastSave="0" documentId="13_ncr:1_{C867BDFD-38C2-4A2D-930E-E1A16178610B}" xr6:coauthVersionLast="47" xr6:coauthVersionMax="47" xr10:uidLastSave="{00000000-0000-0000-0000-000000000000}"/>
  <bookViews>
    <workbookView xWindow="28680" yWindow="-120" windowWidth="51840" windowHeight="2112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Etanol" sheetId="6" r:id="rId9"/>
    <sheet name="Gas" sheetId="7" r:id="rId10"/>
    <sheet name="Figur 1" sheetId="31" r:id="rId11"/>
    <sheet name="Koldioxid" sheetId="19" state="hidden" r:id="rId12"/>
    <sheet name="Exportandel" sheetId="17" state="hidden" r:id="rId13"/>
    <sheet name="Ålder vid export" sheetId="12" state="hidden"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1" i="1" l="1"/>
  <c r="M27" i="1" l="1"/>
  <c r="C41" i="1" s="1"/>
  <c r="B41" i="2"/>
  <c r="G41" i="2" s="1"/>
  <c r="C41" i="2"/>
  <c r="D41" i="2"/>
  <c r="E41" i="2"/>
  <c r="F41" i="2"/>
  <c r="M27" i="2"/>
  <c r="M27" i="3"/>
  <c r="B41" i="4"/>
  <c r="G41" i="4" s="1"/>
  <c r="C41" i="4"/>
  <c r="D41" i="4"/>
  <c r="E41" i="4"/>
  <c r="M27" i="4"/>
  <c r="F5" i="5"/>
  <c r="F37" i="6"/>
  <c r="F39" i="6"/>
  <c r="F40" i="6"/>
  <c r="F41" i="6"/>
  <c r="M27" i="6"/>
  <c r="B41" i="6" s="1"/>
  <c r="M27" i="7"/>
  <c r="C41" i="7" s="1"/>
  <c r="M25" i="5"/>
  <c r="B43" i="10"/>
  <c r="C43" i="10"/>
  <c r="D43" i="10"/>
  <c r="E43" i="10"/>
  <c r="F43" i="10"/>
  <c r="G43" i="10"/>
  <c r="H43" i="10"/>
  <c r="F13" i="7"/>
  <c r="F13" i="6"/>
  <c r="F13" i="5"/>
  <c r="F13" i="1"/>
  <c r="F41" i="1" l="1"/>
  <c r="E41" i="1"/>
  <c r="D41" i="1"/>
  <c r="G41" i="1" s="1"/>
  <c r="E41" i="6"/>
  <c r="C41" i="6"/>
  <c r="D41" i="6"/>
  <c r="E41" i="7"/>
  <c r="D41" i="7"/>
  <c r="B41" i="7"/>
  <c r="F41" i="7"/>
  <c r="F13" i="4"/>
  <c r="F13" i="3"/>
  <c r="F13" i="2"/>
  <c r="B33" i="10"/>
  <c r="G41" i="6" l="1"/>
  <c r="G41" i="7"/>
  <c r="M26" i="6"/>
  <c r="B40" i="6" s="1"/>
  <c r="M26" i="7"/>
  <c r="B40" i="7" s="1"/>
  <c r="M24" i="5"/>
  <c r="M26" i="4"/>
  <c r="B40" i="4" s="1"/>
  <c r="M26" i="3"/>
  <c r="M26" i="2"/>
  <c r="C40" i="2" s="1"/>
  <c r="B42" i="10"/>
  <c r="M26" i="1"/>
  <c r="B40" i="1" s="1"/>
  <c r="M25" i="1"/>
  <c r="C42" i="10"/>
  <c r="D42" i="10"/>
  <c r="E42" i="10"/>
  <c r="F42" i="10"/>
  <c r="G42" i="10"/>
  <c r="H42" i="10"/>
  <c r="D40" i="7" l="1"/>
  <c r="E40" i="7"/>
  <c r="E40" i="6"/>
  <c r="D40" i="6"/>
  <c r="C40" i="6"/>
  <c r="B40" i="2"/>
  <c r="F40" i="1"/>
  <c r="E40" i="1"/>
  <c r="C40" i="1"/>
  <c r="D40" i="1"/>
  <c r="G40" i="1" s="1"/>
  <c r="E40" i="4"/>
  <c r="D40" i="4"/>
  <c r="C40" i="4"/>
  <c r="F40" i="2"/>
  <c r="E40" i="2"/>
  <c r="D40" i="2"/>
  <c r="C40" i="7"/>
  <c r="F40" i="7"/>
  <c r="F12" i="3"/>
  <c r="F12" i="6"/>
  <c r="F12" i="7"/>
  <c r="F12" i="5"/>
  <c r="F12" i="4"/>
  <c r="F12" i="2"/>
  <c r="F11" i="4"/>
  <c r="F11" i="2"/>
  <c r="F12" i="1"/>
  <c r="F11" i="7"/>
  <c r="G40" i="2" l="1"/>
  <c r="G40" i="6"/>
  <c r="G40" i="7"/>
  <c r="G40" i="4"/>
  <c r="B39" i="1"/>
  <c r="F11" i="1"/>
  <c r="C41" i="10"/>
  <c r="D34" i="10" l="1"/>
  <c r="D35" i="10"/>
  <c r="D36" i="10"/>
  <c r="D37" i="10"/>
  <c r="D38" i="10"/>
  <c r="D39" i="10"/>
  <c r="D40" i="10"/>
  <c r="D41" i="10"/>
  <c r="D18" i="10"/>
  <c r="D19" i="10"/>
  <c r="D20" i="10"/>
  <c r="D21" i="10"/>
  <c r="D22" i="10"/>
  <c r="D23" i="10"/>
  <c r="D24" i="10"/>
  <c r="D25" i="10"/>
  <c r="G11" i="19" l="1"/>
  <c r="F11" i="19"/>
  <c r="E11" i="19"/>
  <c r="D11" i="19"/>
  <c r="C11" i="19"/>
  <c r="B11" i="19"/>
  <c r="F37" i="17" l="1"/>
  <c r="F38" i="17" s="1"/>
  <c r="E37" i="17"/>
  <c r="E38" i="17" s="1"/>
  <c r="D37" i="17"/>
  <c r="D38" i="17" s="1"/>
  <c r="C37" i="17"/>
  <c r="C38" i="17" s="1"/>
  <c r="H5" i="17"/>
  <c r="G5" i="17"/>
  <c r="F5" i="17"/>
  <c r="F6" i="17" s="1"/>
  <c r="E5" i="17"/>
  <c r="D5" i="17"/>
  <c r="C5" i="17"/>
  <c r="B5" i="17"/>
  <c r="C6" i="17" l="1"/>
  <c r="B6" i="17"/>
  <c r="E6" i="17"/>
  <c r="G6" i="17"/>
  <c r="D6" i="17"/>
  <c r="H6" i="17"/>
  <c r="M6" i="12" l="1"/>
  <c r="O6" i="12"/>
  <c r="N6" i="12"/>
  <c r="L6" i="12"/>
  <c r="Q6" i="12"/>
  <c r="K6" i="12"/>
  <c r="P6" i="12"/>
  <c r="M7" i="12"/>
  <c r="O7" i="12"/>
  <c r="N7" i="12"/>
  <c r="L7" i="12"/>
  <c r="Q7" i="12"/>
  <c r="K7" i="12"/>
  <c r="P7" i="12"/>
  <c r="M8" i="12"/>
  <c r="O8" i="12"/>
  <c r="N8" i="12"/>
  <c r="L8" i="12"/>
  <c r="Q8" i="12"/>
  <c r="K8" i="12"/>
  <c r="P8" i="12"/>
  <c r="M9" i="12"/>
  <c r="O9" i="12"/>
  <c r="N9" i="12"/>
  <c r="L9" i="12"/>
  <c r="Q9" i="12"/>
  <c r="K9" i="12"/>
  <c r="P9" i="12"/>
  <c r="M10" i="12"/>
  <c r="O10" i="12"/>
  <c r="N10" i="12"/>
  <c r="L10" i="12"/>
  <c r="Q10" i="12"/>
  <c r="K10" i="12"/>
  <c r="P10" i="12"/>
  <c r="M11" i="12"/>
  <c r="O11" i="12"/>
  <c r="N11" i="12"/>
  <c r="L11" i="12"/>
  <c r="Q11" i="12"/>
  <c r="K11" i="12"/>
  <c r="P11" i="12"/>
  <c r="M12" i="12"/>
  <c r="O12" i="12"/>
  <c r="N12" i="12"/>
  <c r="L12" i="12"/>
  <c r="Q12" i="12"/>
  <c r="K12" i="12"/>
  <c r="P12" i="12"/>
  <c r="M13" i="12"/>
  <c r="O13" i="12"/>
  <c r="N13" i="12"/>
  <c r="L13" i="12"/>
  <c r="Q13" i="12"/>
  <c r="K13" i="12"/>
  <c r="P13" i="12"/>
  <c r="M14" i="12"/>
  <c r="O14" i="12"/>
  <c r="N14" i="12"/>
  <c r="L14" i="12"/>
  <c r="Q14" i="12"/>
  <c r="K14" i="12"/>
  <c r="P14" i="12"/>
  <c r="M15" i="12"/>
  <c r="O15" i="12"/>
  <c r="N15" i="12"/>
  <c r="L15" i="12"/>
  <c r="Q15" i="12"/>
  <c r="K15" i="12"/>
  <c r="P15" i="12"/>
  <c r="M16" i="12"/>
  <c r="O16" i="12"/>
  <c r="N16" i="12"/>
  <c r="L16" i="12"/>
  <c r="Q16" i="12"/>
  <c r="K16" i="12"/>
  <c r="P16" i="12"/>
  <c r="M17" i="12"/>
  <c r="O17" i="12"/>
  <c r="N17" i="12"/>
  <c r="L17" i="12"/>
  <c r="Q17" i="12"/>
  <c r="K17" i="12"/>
  <c r="P17" i="12"/>
  <c r="M18" i="12"/>
  <c r="O18" i="12"/>
  <c r="N18" i="12"/>
  <c r="L18" i="12"/>
  <c r="Q18" i="12"/>
  <c r="K18" i="12"/>
  <c r="P18" i="12"/>
  <c r="M19" i="12"/>
  <c r="O19" i="12"/>
  <c r="N19" i="12"/>
  <c r="L19" i="12"/>
  <c r="Q19" i="12"/>
  <c r="K19" i="12"/>
  <c r="P19" i="12"/>
  <c r="M20" i="12"/>
  <c r="O20" i="12"/>
  <c r="N20" i="12"/>
  <c r="L20" i="12"/>
  <c r="Q20" i="12"/>
  <c r="K20" i="12"/>
  <c r="P20" i="12"/>
  <c r="M21" i="12"/>
  <c r="O21" i="12"/>
  <c r="N21" i="12"/>
  <c r="L21" i="12"/>
  <c r="Q21" i="12"/>
  <c r="K21" i="12"/>
  <c r="P21" i="12"/>
  <c r="M22" i="12"/>
  <c r="O22" i="12"/>
  <c r="N22" i="12"/>
  <c r="L22" i="12"/>
  <c r="Q22" i="12"/>
  <c r="K22" i="12"/>
  <c r="P22" i="12"/>
  <c r="M23" i="12"/>
  <c r="O23" i="12"/>
  <c r="N23" i="12"/>
  <c r="L23" i="12"/>
  <c r="Q23" i="12"/>
  <c r="K23" i="12"/>
  <c r="P23" i="12"/>
  <c r="M24" i="12"/>
  <c r="O24" i="12"/>
  <c r="N24" i="12"/>
  <c r="L24" i="12"/>
  <c r="Q24" i="12"/>
  <c r="K24" i="12"/>
  <c r="P24" i="12"/>
  <c r="M25" i="12"/>
  <c r="O25" i="12"/>
  <c r="N25" i="12"/>
  <c r="L25" i="12"/>
  <c r="Q25" i="12"/>
  <c r="K25" i="12"/>
  <c r="P25" i="12"/>
  <c r="M26" i="12"/>
  <c r="O26" i="12"/>
  <c r="N26" i="12"/>
  <c r="L26" i="12"/>
  <c r="Q26" i="12"/>
  <c r="K26" i="12"/>
  <c r="P26" i="12"/>
  <c r="M27" i="12"/>
  <c r="O27" i="12"/>
  <c r="N27" i="12"/>
  <c r="L27" i="12"/>
  <c r="Q27" i="12"/>
  <c r="K27" i="12"/>
  <c r="P27" i="12"/>
  <c r="M28" i="12"/>
  <c r="O28" i="12"/>
  <c r="N28" i="12"/>
  <c r="L28" i="12"/>
  <c r="Q28" i="12"/>
  <c r="K28" i="12"/>
  <c r="P28" i="12"/>
  <c r="M29" i="12"/>
  <c r="O29" i="12"/>
  <c r="N29" i="12"/>
  <c r="L29" i="12"/>
  <c r="Q29" i="12"/>
  <c r="K29" i="12"/>
  <c r="P29" i="12"/>
  <c r="M30" i="12"/>
  <c r="O30" i="12"/>
  <c r="N30" i="12"/>
  <c r="L30" i="12"/>
  <c r="Q30" i="12"/>
  <c r="K30" i="12"/>
  <c r="P30" i="12"/>
  <c r="M31" i="12"/>
  <c r="O31" i="12"/>
  <c r="N31" i="12"/>
  <c r="L31" i="12"/>
  <c r="Q31" i="12"/>
  <c r="K31" i="12"/>
  <c r="P31" i="12"/>
  <c r="M32" i="12"/>
  <c r="O32" i="12"/>
  <c r="N32" i="12"/>
  <c r="L32" i="12"/>
  <c r="Q32" i="12"/>
  <c r="K32" i="12"/>
  <c r="P32" i="12"/>
  <c r="M33" i="12"/>
  <c r="O33" i="12"/>
  <c r="N33" i="12"/>
  <c r="L33" i="12"/>
  <c r="Q33" i="12"/>
  <c r="K33" i="12"/>
  <c r="P33" i="12"/>
  <c r="M34" i="12"/>
  <c r="O34" i="12"/>
  <c r="N34" i="12"/>
  <c r="L34" i="12"/>
  <c r="Q34" i="12"/>
  <c r="K34" i="12"/>
  <c r="P34" i="12"/>
  <c r="M35" i="12"/>
  <c r="O35" i="12"/>
  <c r="N35" i="12"/>
  <c r="L35" i="12"/>
  <c r="Q35" i="12"/>
  <c r="K35" i="12"/>
  <c r="P35" i="12"/>
  <c r="M36" i="12"/>
  <c r="O36" i="12"/>
  <c r="N36" i="12"/>
  <c r="L36" i="12"/>
  <c r="Q36" i="12"/>
  <c r="K36" i="12"/>
  <c r="P36" i="12"/>
  <c r="M37" i="12"/>
  <c r="O37" i="12"/>
  <c r="N37" i="12"/>
  <c r="L37" i="12"/>
  <c r="Q37" i="12"/>
  <c r="K37" i="12"/>
  <c r="P37" i="12"/>
  <c r="M38" i="12"/>
  <c r="O38" i="12"/>
  <c r="N38" i="12"/>
  <c r="L38" i="12"/>
  <c r="Q38" i="12"/>
  <c r="K38" i="12"/>
  <c r="P38" i="12"/>
  <c r="M39" i="12"/>
  <c r="O39" i="12"/>
  <c r="N39" i="12"/>
  <c r="L39" i="12"/>
  <c r="Q39" i="12"/>
  <c r="K39" i="12"/>
  <c r="P39" i="12"/>
  <c r="M40" i="12"/>
  <c r="O40" i="12"/>
  <c r="N40" i="12"/>
  <c r="L40" i="12"/>
  <c r="Q40" i="12"/>
  <c r="K40" i="12"/>
  <c r="P40" i="12"/>
  <c r="M41" i="12"/>
  <c r="O41" i="12"/>
  <c r="N41" i="12"/>
  <c r="L41" i="12"/>
  <c r="Q41" i="12"/>
  <c r="K41" i="12"/>
  <c r="P41" i="12"/>
  <c r="M42" i="12"/>
  <c r="O42" i="12"/>
  <c r="N42" i="12"/>
  <c r="L42" i="12"/>
  <c r="Q42" i="12"/>
  <c r="K42" i="12"/>
  <c r="P42" i="12"/>
  <c r="M43" i="12"/>
  <c r="O43" i="12"/>
  <c r="N43" i="12"/>
  <c r="L43" i="12"/>
  <c r="Q43" i="12"/>
  <c r="K43" i="12"/>
  <c r="P43" i="12"/>
  <c r="M44" i="12"/>
  <c r="O44" i="12"/>
  <c r="N44" i="12"/>
  <c r="L44" i="12"/>
  <c r="Q44" i="12"/>
  <c r="K44" i="12"/>
  <c r="P44" i="12"/>
  <c r="M45" i="12"/>
  <c r="O45" i="12"/>
  <c r="N45" i="12"/>
  <c r="L45" i="12"/>
  <c r="Q45" i="12"/>
  <c r="K45" i="12"/>
  <c r="P45" i="12"/>
  <c r="M46" i="12"/>
  <c r="O46" i="12"/>
  <c r="N46" i="12"/>
  <c r="L46" i="12"/>
  <c r="Q46" i="12"/>
  <c r="K46" i="12"/>
  <c r="P46" i="12"/>
  <c r="M47" i="12"/>
  <c r="O47" i="12"/>
  <c r="N47" i="12"/>
  <c r="L47" i="12"/>
  <c r="Q47" i="12"/>
  <c r="K47" i="12"/>
  <c r="P47" i="12"/>
  <c r="M48" i="12"/>
  <c r="O48" i="12"/>
  <c r="N48" i="12"/>
  <c r="L48" i="12"/>
  <c r="Q48" i="12"/>
  <c r="K48" i="12"/>
  <c r="P48" i="12"/>
  <c r="M49" i="12"/>
  <c r="O49" i="12"/>
  <c r="N49" i="12"/>
  <c r="L49" i="12"/>
  <c r="Q49" i="12"/>
  <c r="K49" i="12"/>
  <c r="P49" i="12"/>
  <c r="M50" i="12"/>
  <c r="O50" i="12"/>
  <c r="N50" i="12"/>
  <c r="L50" i="12"/>
  <c r="Q50" i="12"/>
  <c r="K50" i="12"/>
  <c r="P50" i="12"/>
  <c r="M51" i="12"/>
  <c r="O51" i="12"/>
  <c r="N51" i="12"/>
  <c r="L51" i="12"/>
  <c r="Q51" i="12"/>
  <c r="K51" i="12"/>
  <c r="P51" i="12"/>
  <c r="M52" i="12"/>
  <c r="O52" i="12"/>
  <c r="N52" i="12"/>
  <c r="L52" i="12"/>
  <c r="Q52" i="12"/>
  <c r="K52" i="12"/>
  <c r="P52" i="12"/>
  <c r="M53" i="12"/>
  <c r="O53" i="12"/>
  <c r="N53" i="12"/>
  <c r="L53" i="12"/>
  <c r="Q53" i="12"/>
  <c r="K53" i="12"/>
  <c r="P53" i="12"/>
  <c r="P5" i="12"/>
  <c r="K5" i="12"/>
  <c r="Q5" i="12"/>
  <c r="L5" i="12"/>
  <c r="N5" i="12"/>
  <c r="O5" i="12"/>
  <c r="M5" i="12"/>
  <c r="H41" i="10" l="1"/>
  <c r="G41" i="10"/>
  <c r="F41" i="10"/>
  <c r="E41" i="10"/>
  <c r="B41" i="10"/>
  <c r="M25" i="4" l="1"/>
  <c r="M25" i="3"/>
  <c r="M25" i="2"/>
  <c r="M25" i="6" l="1"/>
  <c r="D39" i="6" s="1"/>
  <c r="F11" i="6"/>
  <c r="M25" i="7"/>
  <c r="E39" i="7" l="1"/>
  <c r="B39" i="7"/>
  <c r="C39" i="6"/>
  <c r="B39" i="6"/>
  <c r="E39" i="6"/>
  <c r="C39" i="7"/>
  <c r="D39" i="7"/>
  <c r="F39" i="7"/>
  <c r="M23" i="5"/>
  <c r="F11" i="5"/>
  <c r="B39" i="4"/>
  <c r="C39" i="4"/>
  <c r="D39" i="4"/>
  <c r="E39" i="4"/>
  <c r="G39" i="4" l="1"/>
  <c r="G39" i="6"/>
  <c r="G39" i="7"/>
  <c r="F11" i="3"/>
  <c r="B39" i="2"/>
  <c r="C39" i="2"/>
  <c r="D39" i="2"/>
  <c r="E39" i="2"/>
  <c r="F39" i="2"/>
  <c r="C39" i="1"/>
  <c r="D39" i="1"/>
  <c r="E39" i="1"/>
  <c r="F39" i="1"/>
  <c r="G39" i="2" l="1"/>
  <c r="G39" i="1"/>
  <c r="A41" i="10"/>
  <c r="I25" i="10"/>
  <c r="F10" i="1"/>
  <c r="I24" i="10" l="1"/>
  <c r="M24" i="6" l="1"/>
  <c r="D38" i="6" s="1"/>
  <c r="M24" i="7"/>
  <c r="M22" i="5"/>
  <c r="M24" i="4"/>
  <c r="C38" i="4" s="1"/>
  <c r="M24" i="3"/>
  <c r="M24" i="2"/>
  <c r="E38" i="2" s="1"/>
  <c r="M24" i="1"/>
  <c r="B38" i="1" s="1"/>
  <c r="F10" i="6"/>
  <c r="F10" i="7"/>
  <c r="F10" i="5"/>
  <c r="F10" i="4"/>
  <c r="F10" i="3"/>
  <c r="F10" i="2"/>
  <c r="A40" i="10"/>
  <c r="B40" i="10"/>
  <c r="C40" i="10"/>
  <c r="E40" i="10"/>
  <c r="F40" i="10"/>
  <c r="G40" i="10"/>
  <c r="H40" i="10"/>
  <c r="E38" i="7" l="1"/>
  <c r="F38" i="7"/>
  <c r="D38" i="7"/>
  <c r="B38" i="7"/>
  <c r="C38" i="7"/>
  <c r="B38" i="4"/>
  <c r="D38" i="4"/>
  <c r="E38" i="4"/>
  <c r="D38" i="2"/>
  <c r="C38" i="2"/>
  <c r="F38" i="2"/>
  <c r="B38" i="2"/>
  <c r="C38" i="6"/>
  <c r="B38" i="6"/>
  <c r="E38" i="6"/>
  <c r="D38" i="1"/>
  <c r="C38" i="1"/>
  <c r="E38" i="1"/>
  <c r="F38" i="1"/>
  <c r="G38" i="4" l="1"/>
  <c r="G38" i="2"/>
  <c r="G38" i="7"/>
  <c r="G38" i="6"/>
  <c r="G38" i="1"/>
  <c r="M23" i="7" l="1"/>
  <c r="I37" i="17" s="1"/>
  <c r="I38" i="17" s="1"/>
  <c r="B37" i="7" l="1"/>
  <c r="C37" i="7"/>
  <c r="D37" i="7"/>
  <c r="E37" i="7"/>
  <c r="M23" i="6"/>
  <c r="M21" i="5"/>
  <c r="G37" i="17" s="1"/>
  <c r="G38" i="17" s="1"/>
  <c r="M23" i="4"/>
  <c r="E37" i="4" s="1"/>
  <c r="M23" i="3"/>
  <c r="M23" i="2"/>
  <c r="E37" i="2" s="1"/>
  <c r="M23" i="1"/>
  <c r="B37" i="1" s="1"/>
  <c r="F9" i="3"/>
  <c r="F9" i="7"/>
  <c r="F9" i="6"/>
  <c r="F9" i="5"/>
  <c r="F9" i="4"/>
  <c r="F9" i="2"/>
  <c r="F9" i="1"/>
  <c r="E37" i="6" l="1"/>
  <c r="H37" i="17"/>
  <c r="H38" i="17" s="1"/>
  <c r="D37" i="6"/>
  <c r="C37" i="6"/>
  <c r="D37" i="4"/>
  <c r="C37" i="4"/>
  <c r="E37" i="1"/>
  <c r="G37" i="7"/>
  <c r="B37" i="6"/>
  <c r="B37" i="4"/>
  <c r="C37" i="2"/>
  <c r="F37" i="2"/>
  <c r="B37" i="2"/>
  <c r="D37" i="2"/>
  <c r="D37" i="1"/>
  <c r="C37" i="1"/>
  <c r="F37" i="1"/>
  <c r="A39" i="10"/>
  <c r="B39" i="10"/>
  <c r="C39" i="10"/>
  <c r="E39" i="10"/>
  <c r="F39" i="10"/>
  <c r="G39" i="10"/>
  <c r="H39" i="10"/>
  <c r="B23" i="10"/>
  <c r="C23" i="10"/>
  <c r="E23" i="10"/>
  <c r="F23" i="10"/>
  <c r="G23" i="10"/>
  <c r="H23" i="10"/>
  <c r="G37" i="4" l="1"/>
  <c r="I23" i="10"/>
  <c r="G37" i="6"/>
  <c r="G37" i="1"/>
  <c r="G37" i="2"/>
  <c r="E36" i="7"/>
  <c r="D36" i="7"/>
  <c r="C36" i="7"/>
  <c r="B36" i="7"/>
  <c r="E35" i="7"/>
  <c r="D35" i="7"/>
  <c r="C35" i="7"/>
  <c r="B35" i="7"/>
  <c r="E34" i="7"/>
  <c r="D34" i="7"/>
  <c r="C34" i="7"/>
  <c r="B34" i="7"/>
  <c r="E33" i="7"/>
  <c r="D33" i="7"/>
  <c r="C33" i="7"/>
  <c r="B33" i="7"/>
  <c r="E32" i="7"/>
  <c r="D32" i="7"/>
  <c r="C32" i="7"/>
  <c r="B32" i="7"/>
  <c r="E36" i="6"/>
  <c r="D36" i="6"/>
  <c r="C36" i="6"/>
  <c r="B36" i="6"/>
  <c r="D35" i="6"/>
  <c r="C35" i="6"/>
  <c r="B35" i="6"/>
  <c r="E34" i="6"/>
  <c r="D34" i="6"/>
  <c r="C34" i="6"/>
  <c r="B34" i="6"/>
  <c r="D33" i="6"/>
  <c r="C33" i="6"/>
  <c r="B33" i="6"/>
  <c r="E32" i="6"/>
  <c r="D32" i="6"/>
  <c r="C32" i="6"/>
  <c r="B32" i="6"/>
  <c r="E36" i="4"/>
  <c r="D36" i="4"/>
  <c r="C36" i="4"/>
  <c r="B36" i="4"/>
  <c r="E35" i="4"/>
  <c r="D35" i="4"/>
  <c r="C35" i="4"/>
  <c r="B35" i="4"/>
  <c r="D34" i="4"/>
  <c r="C34" i="4"/>
  <c r="B34" i="4"/>
  <c r="D33" i="4"/>
  <c r="C33" i="4"/>
  <c r="B33" i="4"/>
  <c r="D32" i="4"/>
  <c r="C32" i="4"/>
  <c r="B32" i="4"/>
  <c r="D36" i="2"/>
  <c r="D34" i="2"/>
  <c r="F33" i="2"/>
  <c r="B33" i="2"/>
  <c r="D32" i="2"/>
  <c r="C36" i="2"/>
  <c r="E35" i="2"/>
  <c r="C34" i="2"/>
  <c r="E33" i="2"/>
  <c r="C32" i="2"/>
  <c r="M22" i="1"/>
  <c r="M21" i="1"/>
  <c r="C35" i="1" s="1"/>
  <c r="M20" i="1"/>
  <c r="E34" i="1" s="1"/>
  <c r="M19" i="1"/>
  <c r="D33" i="1" s="1"/>
  <c r="M18" i="1"/>
  <c r="C32" i="1" s="1"/>
  <c r="H34" i="10"/>
  <c r="H35" i="10"/>
  <c r="H36" i="10"/>
  <c r="H37" i="10"/>
  <c r="H38" i="10"/>
  <c r="G34" i="10"/>
  <c r="G35" i="10"/>
  <c r="G36" i="10"/>
  <c r="G37" i="10"/>
  <c r="G38" i="10"/>
  <c r="F37" i="10"/>
  <c r="F38" i="10"/>
  <c r="F36" i="10"/>
  <c r="E34" i="10"/>
  <c r="E35" i="10"/>
  <c r="E36" i="10"/>
  <c r="E37" i="10"/>
  <c r="E38" i="10"/>
  <c r="C34" i="10"/>
  <c r="C35" i="10"/>
  <c r="C36" i="10"/>
  <c r="C37" i="10"/>
  <c r="C38" i="10"/>
  <c r="B34" i="10"/>
  <c r="B35" i="10"/>
  <c r="B36" i="10"/>
  <c r="B37" i="10"/>
  <c r="B38" i="10"/>
  <c r="H18" i="10"/>
  <c r="H19" i="10"/>
  <c r="H20" i="10"/>
  <c r="H21" i="10"/>
  <c r="H22" i="10"/>
  <c r="G18" i="10"/>
  <c r="G19" i="10"/>
  <c r="G20" i="10"/>
  <c r="G21" i="10"/>
  <c r="G22" i="10"/>
  <c r="F21" i="10"/>
  <c r="F22" i="10"/>
  <c r="F20" i="10"/>
  <c r="E18" i="10"/>
  <c r="E19" i="10"/>
  <c r="E20" i="10"/>
  <c r="E21" i="10"/>
  <c r="E22" i="10"/>
  <c r="C18" i="10"/>
  <c r="C19" i="10"/>
  <c r="C20" i="10"/>
  <c r="C21" i="10"/>
  <c r="C22" i="10"/>
  <c r="B18" i="10"/>
  <c r="B19" i="10"/>
  <c r="B20" i="10"/>
  <c r="B21" i="10"/>
  <c r="B22" i="10"/>
  <c r="F5" i="1"/>
  <c r="F6" i="1"/>
  <c r="F7" i="1"/>
  <c r="F8" i="1"/>
  <c r="H33" i="10"/>
  <c r="G33" i="10"/>
  <c r="F33" i="10"/>
  <c r="D33" i="10"/>
  <c r="C33" i="10"/>
  <c r="A38" i="10"/>
  <c r="A37" i="10"/>
  <c r="A36" i="10"/>
  <c r="A35" i="10"/>
  <c r="A34" i="10"/>
  <c r="I19" i="10" l="1"/>
  <c r="I18" i="10"/>
  <c r="I20" i="10"/>
  <c r="I22" i="10"/>
  <c r="I21" i="10"/>
  <c r="G34" i="7"/>
  <c r="C36" i="1"/>
  <c r="B36" i="1"/>
  <c r="B35" i="1"/>
  <c r="D34" i="1"/>
  <c r="B34" i="1"/>
  <c r="C34" i="1"/>
  <c r="F33" i="1"/>
  <c r="E35" i="1"/>
  <c r="C33" i="1"/>
  <c r="D35" i="1"/>
  <c r="F32" i="1"/>
  <c r="E36" i="1"/>
  <c r="E32" i="1"/>
  <c r="F36" i="1"/>
  <c r="B33" i="1"/>
  <c r="F35" i="1"/>
  <c r="D36" i="1"/>
  <c r="E33" i="1"/>
  <c r="D32" i="1"/>
  <c r="B32" i="1"/>
  <c r="F34" i="1"/>
  <c r="G35" i="7"/>
  <c r="G32" i="7"/>
  <c r="G36" i="7"/>
  <c r="G33" i="7"/>
  <c r="G35" i="6"/>
  <c r="G36" i="6"/>
  <c r="G34" i="6"/>
  <c r="G32" i="6"/>
  <c r="G33" i="6"/>
  <c r="G34" i="4"/>
  <c r="G35" i="4"/>
  <c r="G36" i="4"/>
  <c r="G32" i="4"/>
  <c r="G33" i="4"/>
  <c r="E32" i="2"/>
  <c r="C33" i="2"/>
  <c r="E34" i="2"/>
  <c r="C35" i="2"/>
  <c r="E36" i="2"/>
  <c r="B35" i="2"/>
  <c r="B32" i="2"/>
  <c r="F32" i="2"/>
  <c r="D33" i="2"/>
  <c r="B34" i="2"/>
  <c r="F34" i="2"/>
  <c r="D35" i="2"/>
  <c r="B36" i="2"/>
  <c r="F36" i="2"/>
  <c r="F35" i="2"/>
  <c r="G32" i="1" l="1"/>
  <c r="G35" i="1"/>
  <c r="G33" i="1"/>
  <c r="G36" i="1"/>
  <c r="G33" i="2"/>
  <c r="G34" i="1"/>
  <c r="G34" i="2"/>
  <c r="G36" i="2"/>
  <c r="G35" i="2"/>
  <c r="G32" i="2"/>
  <c r="F5" i="7" l="1"/>
  <c r="F6" i="7"/>
  <c r="F7" i="7"/>
  <c r="F8" i="7"/>
  <c r="F5" i="6"/>
  <c r="F6" i="6"/>
  <c r="F7" i="6"/>
  <c r="F8" i="6"/>
  <c r="F6" i="5"/>
  <c r="F7" i="5"/>
  <c r="F8" i="5"/>
  <c r="F5" i="4"/>
  <c r="F6" i="4"/>
  <c r="F7" i="4"/>
  <c r="F8" i="4"/>
  <c r="F5" i="3"/>
  <c r="F6" i="3"/>
  <c r="F7" i="3"/>
  <c r="F8" i="3"/>
  <c r="F5" i="2"/>
  <c r="F6" i="2"/>
  <c r="F7" i="2"/>
  <c r="F8" i="2"/>
</calcChain>
</file>

<file path=xl/sharedStrings.xml><?xml version="1.0" encoding="utf-8"?>
<sst xmlns="http://schemas.openxmlformats.org/spreadsheetml/2006/main" count="223" uniqueCount="83">
  <si>
    <t>El</t>
  </si>
  <si>
    <t>Bensin</t>
  </si>
  <si>
    <t>År</t>
  </si>
  <si>
    <t>I trafik</t>
  </si>
  <si>
    <t>Nyregisteringar</t>
  </si>
  <si>
    <t>Avregistreringar</t>
  </si>
  <si>
    <t>Diesel</t>
  </si>
  <si>
    <t>Etanol</t>
  </si>
  <si>
    <t>Varav avregistrering till utland</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</si>
  <si>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</si>
  <si>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</si>
  <si>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</si>
  <si>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</si>
  <si>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</si>
  <si>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</si>
  <si>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</si>
  <si>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</si>
  <si>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</si>
  <si>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</si>
  <si>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</si>
  <si>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 xml:space="preserve"> </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</si>
  <si>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</si>
  <si>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</si>
  <si>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</si>
  <si>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</si>
  <si>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Att avregistrera ett fordon innebär att fordonet tas bort permanent från Vägtrafikregistret. Den vanligaste orsaken till en avregistrering är att fordonet skrotas. Om du exporterar ett fordon ur Sverige ska det avregistreras. Fordon kan även avregistreras via administrativ skrotning, där Transportstyrelsen avregistrerar fordon som varit avställda en längre tid och har obetalda avgifter.</t>
  </si>
  <si>
    <t>Övriga</t>
  </si>
  <si>
    <t>Nettoförändring</t>
  </si>
  <si>
    <t>Nettoföändring</t>
  </si>
  <si>
    <r>
      <t xml:space="preserve">1) </t>
    </r>
    <r>
      <rPr>
        <sz val="8"/>
        <rFont val="Arial"/>
        <family val="2"/>
      </rPr>
      <t>Exklusive mildhybrider som redovisas under det huvudsakliga drivmedlet.</t>
    </r>
  </si>
  <si>
    <t>1_bensin</t>
  </si>
  <si>
    <t>2_diesel</t>
  </si>
  <si>
    <t>3_el</t>
  </si>
  <si>
    <t>4_elhybrid</t>
  </si>
  <si>
    <t>Elhybrider</t>
  </si>
  <si>
    <t>5_laddhybrider</t>
  </si>
  <si>
    <t>Laddhybrider</t>
  </si>
  <si>
    <t>6_etanol</t>
  </si>
  <si>
    <t>7_gas</t>
  </si>
  <si>
    <t>Totalsumma</t>
  </si>
  <si>
    <t>Månader i trafik</t>
  </si>
  <si>
    <t>Drivmedel</t>
  </si>
  <si>
    <t>Antal personbilar som exporterades under 2020, utifrån fordons ålder i trafik vid exporttillfället</t>
  </si>
  <si>
    <t>61-</t>
  </si>
  <si>
    <t>Ackumulerad andel av totalen</t>
  </si>
  <si>
    <t>Nyreg senaste 5 åren</t>
  </si>
  <si>
    <t>Export, 0-5 år</t>
  </si>
  <si>
    <t>Exportandel</t>
  </si>
  <si>
    <t>Export, senaste 4 åren</t>
  </si>
  <si>
    <t>Nyreg 2017-2020</t>
  </si>
  <si>
    <t>Bensin exporterade</t>
  </si>
  <si>
    <t>Bensin i trafik</t>
  </si>
  <si>
    <t>Diesel exporterade</t>
  </si>
  <si>
    <t>Diesel i trafik</t>
  </si>
  <si>
    <t>Totalt exporterade</t>
  </si>
  <si>
    <t>Totalt  i trafik</t>
  </si>
  <si>
    <t xml:space="preserve">Medelvärde för koldioxidutsläpp </t>
  </si>
  <si>
    <r>
      <t xml:space="preserve">Läs mer i </t>
    </r>
    <r>
      <rPr>
        <i/>
        <sz val="9"/>
        <color theme="1"/>
        <rFont val="Arial"/>
        <family val="2"/>
      </rPr>
      <t>Export av begagnade miljöbilar och fossiloberoendet</t>
    </r>
    <r>
      <rPr>
        <sz val="9"/>
        <color theme="1"/>
        <rFont val="Arial"/>
        <family val="2"/>
      </rPr>
      <t xml:space="preserve"> (Trafikanalys Rapport 2017:6) samt</t>
    </r>
    <r>
      <rPr>
        <i/>
        <sz val="9"/>
        <color theme="1"/>
        <rFont val="Arial"/>
        <family val="2"/>
      </rPr>
      <t xml:space="preserve"> Personbilsparkens fossiloberoende - utveckling och styrmedel </t>
    </r>
    <r>
      <rPr>
        <sz val="9"/>
        <color theme="1"/>
        <rFont val="Arial"/>
        <family val="2"/>
      </rPr>
      <t>(Trafikanalys Rapport 2016:11</t>
    </r>
    <r>
      <rPr>
        <i/>
        <sz val="9"/>
        <color theme="1"/>
        <rFont val="Arial"/>
        <family val="2"/>
      </rPr>
      <t>).</t>
    </r>
  </si>
  <si>
    <r>
      <t>Elhybrid</t>
    </r>
    <r>
      <rPr>
        <vertAlign val="superscript"/>
        <sz val="8"/>
        <color theme="1"/>
        <rFont val="Arial"/>
        <family val="2"/>
      </rPr>
      <t>1)</t>
    </r>
  </si>
  <si>
    <r>
      <t xml:space="preserve">Publiceringsdatum: </t>
    </r>
    <r>
      <rPr>
        <sz val="10"/>
        <color theme="1"/>
        <rFont val="Arial"/>
        <family val="2"/>
      </rPr>
      <t>2023-02-28</t>
    </r>
  </si>
  <si>
    <r>
      <t>Personbilar i trafik, nyregistreringar, avregistreringar totalt samt till utlandet. Drivmedel gas. År 2013</t>
    </r>
    <r>
      <rPr>
        <b/>
        <sz val="9"/>
        <rFont val="Calibri"/>
        <family val="2"/>
      </rPr>
      <t>−</t>
    </r>
    <r>
      <rPr>
        <b/>
        <sz val="9"/>
        <rFont val="Arial"/>
        <family val="2"/>
      </rPr>
      <t>2022.</t>
    </r>
  </si>
  <si>
    <t>Personbilar avregistrerade till utlandet fördelat på bilens ålder. Drivmedel gas. År 2013−2022.</t>
  </si>
  <si>
    <t>Personbilar avregistrerade till utlandet, andelar per bilåldersgrupp. Drivmedel gas. År 2013−2022.</t>
  </si>
  <si>
    <t>Personbilar i trafik, nyregistreringar, avregistreringar totalt samt till utlandet. Drivmedel etanol. År 2013−2022.</t>
  </si>
  <si>
    <t>Personbilar avregistrerade till utlandet fördelat på bilens ålder. Drivmedel etanol. År 2013−2022.</t>
  </si>
  <si>
    <t>Personbilar avregistrerade till utlandet, andelar per bilåldersgrupp. Drivmedel etanol. År 2013−2022.</t>
  </si>
  <si>
    <t>Personbilar i trafik, nyregistreringar, avregistreringar totalt samt till utlandet. Drivmedel laddhybrid. År 2013−2022.</t>
  </si>
  <si>
    <t>Personbilar avregistrerade till utlandet fördelat på bilens ålder. Drivmedel laddhybrid. År 2015−2022.</t>
  </si>
  <si>
    <t>Personbilar i trafik, nyregistreringar, avregistreringar totalt samt till utlandet. Drivmedel diesel. År 2013−2022.</t>
  </si>
  <si>
    <t>Personbilar avregistrerade till utlandet fördelat på bilens ålder. Drivmedel elhybrid. År 2013−2022.</t>
  </si>
  <si>
    <t>Personbilar avregistrerade till utlandet, andelar per bilåldersgrupp. Drivmedel elhybrid. År 2013−2022.</t>
  </si>
  <si>
    <t>Personbilar i trafik, nyregistreringar, avregistreringar totalt samt till utlandet. Drivmedel elhybrid. År 2013−2022.</t>
  </si>
  <si>
    <t>Personbilar i trafik, nyregistreringar, avregistreringar totalt samt till utlandet. Drivmedel el. År 2013−2022.</t>
  </si>
  <si>
    <t>Personbilar avregistrerade till utlandet fördelat på bilens ålder. Drivmedel diesel. År 2013−2022.</t>
  </si>
  <si>
    <t>Personbilar avregistrerade till utlandet fördelat på bilens ålder. Drivmedel el. År 2013−2022.</t>
  </si>
  <si>
    <t>Personbilar avregistrerade till utlandet, andelar per bilåldersgrupp. Drivmedel diesel. År 2013−2022.</t>
  </si>
  <si>
    <t>Personbilar i trafik, nyregistreringar, avregistreringar totalt samt till utlandet. Drivmedel bensin. År 2013−2022.</t>
  </si>
  <si>
    <t>Personbilar avregistrerade till utlandet fördelat på bilens ålder. Drivmedel bensin. År 2013−2022.</t>
  </si>
  <si>
    <t>Personbilar avregistrerade till utlandet, andelar per bilåldersgrupp. Drivmedel bensin. År 2013−2022.</t>
  </si>
  <si>
    <t>Personbilar i trafik, nyregistreringar, avregistreringar totalt samt till utlandet. År 2013–2022.</t>
  </si>
  <si>
    <t>Antal avregistrerade personbilar, per bränsle. År 2013–2022.</t>
  </si>
  <si>
    <t>Andel av avregistrerade personbilar som går till utlandet, per bränsle. År 2013–2022.</t>
  </si>
  <si>
    <t xml:space="preserve">Trafikanalys har i tidigare publiceringar uppmärksammat att vissa miljöbilar exporteras i en betydande omfattning efter några få år i Sverige. Detta gäller främst gasbilar och laddhybrider.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</si>
</sst>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0"/>
      <name val="Arial"/>
      <family val="2"/>
    </font>
    <font>
      <sz val="8"/>
      <name val="Arial"/>
      <family val="2"/>
    </font>
    <font>
      <sz val="11"/>
      <color rgb="FFFF0000"/>
      <name val="Calibri"/>
      <family val="2"/>
      <scheme val="minor"/>
    </font>
    <font>
      <b/>
      <sz val="16"/>
      <color indexed="9"/>
      <name val="Tahoma"/>
      <family val="2"/>
    </font>
    <font>
      <b/>
      <i/>
      <sz val="11"/>
      <color rgb="FFFF0000"/>
      <name val="Calibri"/>
      <family val="2"/>
      <scheme val="minor"/>
    </font>
    <font>
      <sz val="9"/>
      <name val="Arial"/>
      <family val="2"/>
    </font>
    <font>
      <b/>
      <i/>
      <sz val="14"/>
      <name val="Calibri"/>
      <family val="2"/>
      <scheme val="minor"/>
    </font>
    <font>
      <b/>
      <i/>
      <sz val="14"/>
      <name val="Arial"/>
      <family val="2"/>
    </font>
    <font>
      <i/>
      <sz val="11"/>
      <color theme="1"/>
      <name val="Calibri"/>
      <family val="2"/>
      <scheme val="minor"/>
    </font>
    <font>
      <sz val="10"/>
      <name val="System"/>
    </font>
    <font>
      <sz val="11"/>
      <color theme="1"/>
      <name val="Calibri"/>
      <family val="2"/>
      <scheme val="minor"/>
    </font>
    <font>
      <b/>
      <sz val="9"/>
      <name val="Arial"/>
      <family val="2"/>
    </font>
    <font>
      <sz val="8"/>
      <color theme="1"/>
      <name val="Arial"/>
      <family val="2"/>
    </font>
    <font>
      <sz val="10"/>
      <name val="Calibri"/>
      <family val="2"/>
      <scheme val="minor"/>
    </font>
    <font>
      <i/>
      <sz val="10"/>
      <name val="Calibri"/>
      <family val="2"/>
      <scheme val="minor"/>
    </font>
    <font>
      <sz val="11"/>
      <color theme="1"/>
      <name val="Arial"/>
      <family val="2"/>
    </font>
    <font>
      <vertAlign val="superscript"/>
      <sz val="8"/>
      <name val="Arial"/>
      <family val="2"/>
    </font>
    <font>
      <b/>
      <sz val="16"/>
      <color indexed="9"/>
      <name val="Arial"/>
      <family val="2"/>
    </font>
    <font>
      <sz val="9"/>
      <color theme="1"/>
      <name val="Arial"/>
      <family val="2"/>
    </font>
    <font>
      <i/>
      <sz val="9"/>
      <color theme="1"/>
      <name val="Arial"/>
      <family val="2"/>
    </font>
    <font>
      <b/>
      <sz val="18"/>
      <name val="Arial"/>
      <family val="2"/>
    </font>
    <font>
      <b/>
      <sz val="10"/>
      <color theme="1"/>
      <name val="Arial"/>
      <family val="2"/>
    </font>
    <font>
      <sz val="10"/>
      <color theme="1"/>
      <name val="Arial"/>
      <family val="2"/>
    </font>
    <font>
      <b/>
      <i/>
      <sz val="10"/>
      <name val="Arial"/>
      <family val="2"/>
    </font>
    <font>
      <b/>
      <sz val="10"/>
      <name val="Arial"/>
      <family val="2"/>
    </font>
    <font>
      <vertAlign val="superscript"/>
      <sz val="8"/>
      <color theme="1"/>
      <name val="Arial"/>
      <family val="2"/>
    </font>
    <font>
      <b/>
      <sz val="9"/>
      <color theme="1"/>
      <name val="Arial"/>
      <family val="2"/>
    </font>
    <font>
      <b/>
      <sz val="9"/>
      <name val="Calibri"/>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0" fontId="2" fillId="0" borderId="0"/>
    <xf numFmtId="0" fontId="10" fillId="0" borderId="0"/>
    <xf numFmtId="9" fontId="11" fillId="0" borderId="0" applyFont="0" applyFill="0" applyBorder="0" applyAlignment="0" applyProtection="0"/>
  </cellStyleXfs>
  <cellXfs count="76">
    <xf numFmtId="0" fontId="0" fillId="0" borderId="0" xfId="0"/>
    <xf numFmtId="0" fontId="1" fillId="0" borderId="0" xfId="0" applyFont="1" applyAlignment="1">
      <alignment horizontal="right"/>
    </xf>
    <xf numFmtId="0" fontId="5" fillId="0" borderId="0" xfId="0" applyFont="1"/>
    <xf numFmtId="0" fontId="6" fillId="0" borderId="0" xfId="0" applyFont="1"/>
    <xf numFmtId="0" fontId="3" fillId="0" borderId="0" xfId="0" applyFont="1"/>
    <xf numFmtId="0" fontId="7" fillId="0" borderId="0" xfId="0" applyFont="1"/>
    <xf numFmtId="0" fontId="8" fillId="0" borderId="0" xfId="0" applyFont="1"/>
    <xf numFmtId="0" fontId="9" fillId="0" borderId="0" xfId="0" applyFont="1"/>
    <xf numFmtId="0" fontId="12" fillId="0" borderId="0" xfId="0" applyFont="1" applyAlignment="1">
      <alignment horizontal="left"/>
    </xf>
    <xf numFmtId="0" fontId="12" fillId="0" borderId="0" xfId="0" applyFont="1"/>
    <xf numFmtId="0" fontId="2" fillId="0" borderId="0" xfId="0" applyFont="1" applyAlignment="1">
      <alignment horizontal="right"/>
    </xf>
    <xf numFmtId="0" fontId="2" fillId="0" borderId="2" xfId="0" applyFont="1" applyBorder="1"/>
    <xf numFmtId="9" fontId="13" fillId="0" borderId="0" xfId="3" applyFont="1" applyAlignment="1">
      <alignment horizontal="right"/>
    </xf>
    <xf numFmtId="3" fontId="13" fillId="0" borderId="3" xfId="0" applyNumberFormat="1" applyFont="1" applyBorder="1"/>
    <xf numFmtId="3" fontId="13" fillId="0" borderId="5" xfId="0" applyNumberFormat="1" applyFont="1" applyBorder="1" applyAlignment="1">
      <alignment horizontal="right"/>
    </xf>
    <xf numFmtId="3" fontId="13" fillId="0" borderId="0" xfId="0" applyNumberFormat="1" applyFont="1" applyAlignment="1">
      <alignment horizontal="right"/>
    </xf>
    <xf numFmtId="9" fontId="2" fillId="0" borderId="4" xfId="3" applyFont="1" applyBorder="1"/>
    <xf numFmtId="9" fontId="2" fillId="0" borderId="5" xfId="3" applyFont="1" applyBorder="1"/>
    <xf numFmtId="9" fontId="13" fillId="0" borderId="5" xfId="3" applyFont="1" applyBorder="1" applyAlignment="1">
      <alignment horizontal="right"/>
    </xf>
    <xf numFmtId="0" fontId="14" fillId="0" borderId="0" xfId="0" applyFont="1"/>
    <xf numFmtId="0" fontId="15" fillId="0" borderId="0" xfId="0" applyFont="1"/>
    <xf numFmtId="0" fontId="1" fillId="0" borderId="0" xfId="0" applyFont="1"/>
    <xf numFmtId="3" fontId="13" fillId="0" borderId="3" xfId="0" applyNumberFormat="1" applyFont="1" applyBorder="1" applyAlignment="1">
      <alignment horizontal="right"/>
    </xf>
    <xf numFmtId="164" fontId="13" fillId="0" borderId="5" xfId="3" applyNumberFormat="1" applyFont="1" applyBorder="1" applyAlignment="1">
      <alignment horizontal="right"/>
    </xf>
    <xf numFmtId="3" fontId="13" fillId="0" borderId="1" xfId="0" applyNumberFormat="1" applyFont="1" applyBorder="1"/>
    <xf numFmtId="0" fontId="17" fillId="0" borderId="0" xfId="1" applyFont="1"/>
    <xf numFmtId="0" fontId="2" fillId="0" borderId="4" xfId="1" applyBorder="1"/>
    <xf numFmtId="3" fontId="2" fillId="0" borderId="4" xfId="1" applyNumberFormat="1" applyBorder="1"/>
    <xf numFmtId="3" fontId="2" fillId="0" borderId="5" xfId="1" applyNumberFormat="1" applyBorder="1"/>
    <xf numFmtId="3" fontId="2" fillId="0" borderId="5" xfId="0" applyNumberFormat="1" applyFont="1" applyBorder="1" applyAlignment="1">
      <alignment horizontal="right"/>
    </xf>
    <xf numFmtId="3" fontId="2" fillId="0" borderId="0" xfId="0" applyNumberFormat="1" applyFont="1" applyAlignment="1">
      <alignment horizontal="left"/>
    </xf>
    <xf numFmtId="0" fontId="2" fillId="0" borderId="4" xfId="1" applyBorder="1" applyAlignment="1">
      <alignment horizontal="right"/>
    </xf>
    <xf numFmtId="0" fontId="2" fillId="0" borderId="7" xfId="1" applyBorder="1" applyAlignment="1">
      <alignment horizontal="right"/>
    </xf>
    <xf numFmtId="0" fontId="2" fillId="0" borderId="7" xfId="1" applyBorder="1"/>
    <xf numFmtId="9" fontId="0" fillId="0" borderId="0" xfId="3" applyFont="1"/>
    <xf numFmtId="0" fontId="0" fillId="0" borderId="0" xfId="0" applyAlignment="1">
      <alignment horizontal="right"/>
    </xf>
    <xf numFmtId="3" fontId="0" fillId="0" borderId="0" xfId="0" applyNumberFormat="1"/>
    <xf numFmtId="164" fontId="0" fillId="0" borderId="0" xfId="3" applyNumberFormat="1" applyFont="1"/>
    <xf numFmtId="1" fontId="0" fillId="0" borderId="0" xfId="0" applyNumberFormat="1"/>
    <xf numFmtId="0" fontId="16" fillId="0" borderId="0" xfId="0" applyFont="1"/>
    <xf numFmtId="0" fontId="16" fillId="4" borderId="0" xfId="0" applyFont="1" applyFill="1"/>
    <xf numFmtId="0" fontId="19" fillId="0" borderId="0" xfId="0" applyFont="1" applyAlignment="1">
      <alignment horizontal="left" vertical="top" wrapText="1"/>
    </xf>
    <xf numFmtId="0" fontId="19" fillId="0" borderId="0" xfId="0" applyFont="1" applyAlignment="1">
      <alignment vertical="top" wrapText="1"/>
    </xf>
    <xf numFmtId="0" fontId="16" fillId="4" borderId="1" xfId="0" applyFont="1" applyFill="1" applyBorder="1"/>
    <xf numFmtId="0" fontId="21" fillId="0" borderId="0" xfId="0" applyFont="1"/>
    <xf numFmtId="0" fontId="22" fillId="0" borderId="0" xfId="0" applyFont="1"/>
    <xf numFmtId="0" fontId="24" fillId="0" borderId="0" xfId="0" applyFont="1"/>
    <xf numFmtId="0" fontId="25" fillId="0" borderId="0" xfId="0" applyFont="1"/>
    <xf numFmtId="0" fontId="23" fillId="0" borderId="0" xfId="0" applyFont="1"/>
    <xf numFmtId="0" fontId="13" fillId="0" borderId="1" xfId="0" applyFont="1" applyBorder="1"/>
    <xf numFmtId="0" fontId="13" fillId="0" borderId="1" xfId="0" applyFont="1" applyBorder="1" applyAlignment="1">
      <alignment wrapText="1"/>
    </xf>
    <xf numFmtId="164" fontId="23" fillId="0" borderId="0" xfId="3" applyNumberFormat="1" applyFont="1"/>
    <xf numFmtId="9" fontId="23" fillId="0" borderId="0" xfId="3" applyFont="1"/>
    <xf numFmtId="0" fontId="2" fillId="0" borderId="0" xfId="1"/>
    <xf numFmtId="3" fontId="2" fillId="0" borderId="0" xfId="1" applyNumberFormat="1"/>
    <xf numFmtId="0" fontId="13" fillId="0" borderId="1" xfId="0" applyFont="1" applyBorder="1" applyAlignment="1">
      <alignment horizontal="right"/>
    </xf>
    <xf numFmtId="0" fontId="13" fillId="0" borderId="1" xfId="0" applyFont="1" applyBorder="1" applyAlignment="1">
      <alignment horizontal="right" wrapText="1"/>
    </xf>
    <xf numFmtId="0" fontId="13" fillId="0" borderId="0" xfId="0" applyFont="1"/>
    <xf numFmtId="164" fontId="13" fillId="0" borderId="0" xfId="3" applyNumberFormat="1" applyFont="1"/>
    <xf numFmtId="164" fontId="2" fillId="0" borderId="0" xfId="3" applyNumberFormat="1" applyFont="1"/>
    <xf numFmtId="0" fontId="2" fillId="0" borderId="0" xfId="0" applyFont="1"/>
    <xf numFmtId="9" fontId="13" fillId="0" borderId="0" xfId="3" applyFont="1"/>
    <xf numFmtId="9" fontId="2" fillId="0" borderId="0" xfId="3" applyFont="1"/>
    <xf numFmtId="0" fontId="27" fillId="0" borderId="0" xfId="0" applyFont="1"/>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0" xfId="0" applyNumberFormat="1" applyFont="1"/>
    <xf numFmtId="0" fontId="13" fillId="0" borderId="0" xfId="0" applyFont="1" applyAlignment="1">
      <alignment horizontal="right" wrapText="1"/>
    </xf>
    <xf numFmtId="0" fontId="2" fillId="0" borderId="6" xfId="1" applyBorder="1"/>
    <xf numFmtId="0" fontId="13" fillId="0" borderId="0" xfId="0" applyFont="1" applyAlignment="1">
      <alignment wrapText="1"/>
    </xf>
    <xf numFmtId="9" fontId="13" fillId="0" borderId="0" xfId="3" applyFont="1" applyBorder="1" applyAlignment="1">
      <alignment horizontal="right"/>
    </xf>
    <xf numFmtId="0" fontId="2" fillId="0" borderId="1" xfId="0" applyFont="1" applyBorder="1"/>
    <xf numFmtId="3" fontId="23" fillId="0" borderId="0" xfId="0" applyNumberFormat="1" applyFont="1"/>
    <xf numFmtId="0" fontId="4" fillId="2" borderId="0" xfId="0" applyFont="1" applyFill="1" applyAlignment="1">
      <alignment horizontal="left" vertical="center"/>
    </xf>
    <xf numFmtId="0" fontId="18" fillId="3" borderId="0" xfId="0" applyFont="1" applyFill="1" applyAlignment="1">
      <alignment vertical="center"/>
    </xf>
    <xf numFmtId="0" fontId="19"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sv-SE" sz="1000" b="1" i="0" baseline="0">
                <a:effectLst/>
              </a:rPr>
              <a:t>Andel av de personbilar som exporterades under 2022, utifrån ålder i trafik vid exporttillfället, fördelat per drivmedel</a:t>
            </a:r>
            <a:endParaRPr lang="sv-SE" sz="1000">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sv-SE"/>
        </a:p>
      </c:txPr>
    </c:title>
    <c:autoTitleDeleted val="0"/>
    <c:plotArea>
      <c:layout/>
      <c:lineChart>
        <c:grouping val="standard"/>
        <c:varyColors val="0"/>
        <c:ser>
          <c:idx val="0"/>
          <c:order val="0"/>
          <c:tx>
            <c:strRef>
              <c:f>'[1]2022_Exporterade'!$W$3</c:f>
              <c:strCache>
                <c:ptCount val="1"/>
                <c:pt idx="0">
                  <c:v>El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'[1]2022_Exporterade'!$W$4:$W$64</c:f>
              <c:numCache>
                <c:formatCode>General</c:formatCode>
                <c:ptCount val="61"/>
                <c:pt idx="0">
                  <c:v>1.1779448621553884E-2</c:v>
                </c:pt>
                <c:pt idx="1">
                  <c:v>2.0050125313283207E-2</c:v>
                </c:pt>
                <c:pt idx="2">
                  <c:v>2.4812030075187969E-2</c:v>
                </c:pt>
                <c:pt idx="3">
                  <c:v>2.731829573934837E-2</c:v>
                </c:pt>
                <c:pt idx="4">
                  <c:v>3.1578947368421054E-2</c:v>
                </c:pt>
                <c:pt idx="5">
                  <c:v>3.3583959899749376E-2</c:v>
                </c:pt>
                <c:pt idx="6">
                  <c:v>3.9348370927318299E-2</c:v>
                </c:pt>
                <c:pt idx="7">
                  <c:v>8.3959899749373429E-2</c:v>
                </c:pt>
                <c:pt idx="8">
                  <c:v>0.13859649122807016</c:v>
                </c:pt>
                <c:pt idx="9">
                  <c:v>0.20300751879699247</c:v>
                </c:pt>
                <c:pt idx="10">
                  <c:v>0.26867167919799495</c:v>
                </c:pt>
                <c:pt idx="11">
                  <c:v>0.3225563909774436</c:v>
                </c:pt>
                <c:pt idx="12">
                  <c:v>0.36140350877192984</c:v>
                </c:pt>
                <c:pt idx="13">
                  <c:v>0.40476190476190477</c:v>
                </c:pt>
                <c:pt idx="14">
                  <c:v>0.4556390977443609</c:v>
                </c:pt>
                <c:pt idx="15">
                  <c:v>0.50050125313283211</c:v>
                </c:pt>
                <c:pt idx="16">
                  <c:v>0.54060150375939853</c:v>
                </c:pt>
                <c:pt idx="17">
                  <c:v>0.56616541353383465</c:v>
                </c:pt>
                <c:pt idx="18">
                  <c:v>0.58671679197994997</c:v>
                </c:pt>
                <c:pt idx="19">
                  <c:v>0.60626566416040106</c:v>
                </c:pt>
                <c:pt idx="20">
                  <c:v>0.62030075187969935</c:v>
                </c:pt>
                <c:pt idx="21">
                  <c:v>0.63433583959899764</c:v>
                </c:pt>
                <c:pt idx="22">
                  <c:v>0.64486215538847136</c:v>
                </c:pt>
                <c:pt idx="23">
                  <c:v>0.66365914786967439</c:v>
                </c:pt>
                <c:pt idx="24">
                  <c:v>0.67919799498746891</c:v>
                </c:pt>
                <c:pt idx="25">
                  <c:v>0.71278195488721829</c:v>
                </c:pt>
                <c:pt idx="26">
                  <c:v>0.73934837092731853</c:v>
                </c:pt>
                <c:pt idx="27">
                  <c:v>0.75689223057644139</c:v>
                </c:pt>
                <c:pt idx="28">
                  <c:v>0.77243107769423591</c:v>
                </c:pt>
                <c:pt idx="29">
                  <c:v>0.78295739348370963</c:v>
                </c:pt>
                <c:pt idx="30">
                  <c:v>0.79248120300751912</c:v>
                </c:pt>
                <c:pt idx="31">
                  <c:v>0.80100250626566449</c:v>
                </c:pt>
                <c:pt idx="32">
                  <c:v>0.80827067669172969</c:v>
                </c:pt>
                <c:pt idx="33">
                  <c:v>0.8132832080200505</c:v>
                </c:pt>
                <c:pt idx="34">
                  <c:v>0.8210526315789477</c:v>
                </c:pt>
                <c:pt idx="35">
                  <c:v>0.82756892230576473</c:v>
                </c:pt>
                <c:pt idx="36">
                  <c:v>0.83859649122807045</c:v>
                </c:pt>
                <c:pt idx="37">
                  <c:v>0.85789473684210549</c:v>
                </c:pt>
                <c:pt idx="38">
                  <c:v>0.8807017543859651</c:v>
                </c:pt>
                <c:pt idx="39">
                  <c:v>0.89774436090225584</c:v>
                </c:pt>
                <c:pt idx="40">
                  <c:v>0.91829573934837117</c:v>
                </c:pt>
                <c:pt idx="41">
                  <c:v>0.9320802005012534</c:v>
                </c:pt>
                <c:pt idx="42">
                  <c:v>0.93884711779448649</c:v>
                </c:pt>
                <c:pt idx="43">
                  <c:v>0.94511278195488746</c:v>
                </c:pt>
                <c:pt idx="44">
                  <c:v>0.95062656641604037</c:v>
                </c:pt>
                <c:pt idx="45">
                  <c:v>0.95513784461152906</c:v>
                </c:pt>
                <c:pt idx="46">
                  <c:v>0.95789473684210547</c:v>
                </c:pt>
                <c:pt idx="47">
                  <c:v>0.96115288220551398</c:v>
                </c:pt>
                <c:pt idx="48">
                  <c:v>0.96290726817042627</c:v>
                </c:pt>
                <c:pt idx="49">
                  <c:v>0.96416040100250644</c:v>
                </c:pt>
                <c:pt idx="50">
                  <c:v>0.96766917293233101</c:v>
                </c:pt>
                <c:pt idx="51">
                  <c:v>0.96867167919799513</c:v>
                </c:pt>
                <c:pt idx="52">
                  <c:v>0.97067669172932347</c:v>
                </c:pt>
                <c:pt idx="53">
                  <c:v>0.97192982456140364</c:v>
                </c:pt>
                <c:pt idx="54">
                  <c:v>0.97318295739348382</c:v>
                </c:pt>
                <c:pt idx="55">
                  <c:v>0.97393483709273199</c:v>
                </c:pt>
                <c:pt idx="56">
                  <c:v>0.97468671679198016</c:v>
                </c:pt>
                <c:pt idx="57">
                  <c:v>0.97568922305764427</c:v>
                </c:pt>
                <c:pt idx="58">
                  <c:v>0.97669172932330839</c:v>
                </c:pt>
                <c:pt idx="59">
                  <c:v>0.9771929824561405</c:v>
                </c:pt>
                <c:pt idx="60">
                  <c:v>0.97819548872180462</c:v>
                </c:pt>
              </c:numCache>
            </c:numRef>
          </c:val>
          <c:smooth val="0"/>
          <c:extLst>
            <c:ext xmlns:c16="http://schemas.microsoft.com/office/drawing/2014/chart" uri="{C3380CC4-5D6E-409C-BE32-E72D297353CC}">
              <c16:uniqueId val="{00000000-08F3-41DA-AE2D-70122F22CA28}"/>
            </c:ext>
          </c:extLst>
        </c:ser>
        <c:ser>
          <c:idx val="1"/>
          <c:order val="1"/>
          <c:tx>
            <c:strRef>
              <c:f>'[1]2022_Exporterade'!$X$3</c:f>
              <c:strCache>
                <c:ptCount val="1"/>
                <c:pt idx="0">
                  <c:v>Laddhybrid</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'[1]2022_Exporterade'!$X$4:$X$64</c:f>
              <c:numCache>
                <c:formatCode>General</c:formatCode>
                <c:ptCount val="61"/>
                <c:pt idx="0">
                  <c:v>2.8293879090823351E-3</c:v>
                </c:pt>
                <c:pt idx="1">
                  <c:v>6.1303404696783931E-3</c:v>
                </c:pt>
                <c:pt idx="2">
                  <c:v>8.2052249363387727E-3</c:v>
                </c:pt>
                <c:pt idx="3">
                  <c:v>1.1034612845421107E-2</c:v>
                </c:pt>
                <c:pt idx="4">
                  <c:v>1.2166368009054041E-2</c:v>
                </c:pt>
                <c:pt idx="5">
                  <c:v>1.4995755918136375E-2</c:v>
                </c:pt>
                <c:pt idx="6">
                  <c:v>2.1691973969631236E-2</c:v>
                </c:pt>
                <c:pt idx="7">
                  <c:v>3.7442233330189569E-2</c:v>
                </c:pt>
                <c:pt idx="8">
                  <c:v>5.6304819390738468E-2</c:v>
                </c:pt>
                <c:pt idx="9">
                  <c:v>8.6484957087616707E-2</c:v>
                </c:pt>
                <c:pt idx="10">
                  <c:v>0.11704234650570593</c:v>
                </c:pt>
                <c:pt idx="11">
                  <c:v>0.14543053852683202</c:v>
                </c:pt>
                <c:pt idx="12">
                  <c:v>0.17306422710553615</c:v>
                </c:pt>
                <c:pt idx="13">
                  <c:v>0.20465905875695556</c:v>
                </c:pt>
                <c:pt idx="14">
                  <c:v>0.23795152315382437</c:v>
                </c:pt>
                <c:pt idx="15">
                  <c:v>0.27096104875978494</c:v>
                </c:pt>
                <c:pt idx="16">
                  <c:v>0.29944355371121378</c:v>
                </c:pt>
                <c:pt idx="17">
                  <c:v>0.32952937847778929</c:v>
                </c:pt>
                <c:pt idx="18">
                  <c:v>0.35574837310195229</c:v>
                </c:pt>
                <c:pt idx="19">
                  <c:v>0.38243893237762899</c:v>
                </c:pt>
                <c:pt idx="20">
                  <c:v>0.40281052532302181</c:v>
                </c:pt>
                <c:pt idx="21">
                  <c:v>0.42271055361690091</c:v>
                </c:pt>
                <c:pt idx="22">
                  <c:v>0.43808356125624826</c:v>
                </c:pt>
                <c:pt idx="23">
                  <c:v>0.45241912666226541</c:v>
                </c:pt>
                <c:pt idx="24">
                  <c:v>0.46892388946524571</c:v>
                </c:pt>
                <c:pt idx="25">
                  <c:v>0.48542865226822601</c:v>
                </c:pt>
                <c:pt idx="26">
                  <c:v>0.50532868056210511</c:v>
                </c:pt>
                <c:pt idx="27">
                  <c:v>0.52371970197114026</c:v>
                </c:pt>
                <c:pt idx="28">
                  <c:v>0.537489389795341</c:v>
                </c:pt>
                <c:pt idx="29">
                  <c:v>0.55144770348014716</c:v>
                </c:pt>
                <c:pt idx="30">
                  <c:v>0.5638026973498067</c:v>
                </c:pt>
                <c:pt idx="31">
                  <c:v>0.57606337828916354</c:v>
                </c:pt>
                <c:pt idx="32">
                  <c:v>0.58719230406488743</c:v>
                </c:pt>
                <c:pt idx="33">
                  <c:v>0.59652928416485917</c:v>
                </c:pt>
                <c:pt idx="34">
                  <c:v>0.60775252287088577</c:v>
                </c:pt>
                <c:pt idx="35">
                  <c:v>0.61954163915872884</c:v>
                </c:pt>
                <c:pt idx="36">
                  <c:v>0.63227388474959934</c:v>
                </c:pt>
                <c:pt idx="37">
                  <c:v>0.655286239743469</c:v>
                </c:pt>
                <c:pt idx="38">
                  <c:v>0.67961897576157704</c:v>
                </c:pt>
                <c:pt idx="39">
                  <c:v>0.70281995661605223</c:v>
                </c:pt>
                <c:pt idx="40">
                  <c:v>0.72300292370083952</c:v>
                </c:pt>
                <c:pt idx="41">
                  <c:v>0.74252570027350762</c:v>
                </c:pt>
                <c:pt idx="42">
                  <c:v>0.7581816467037632</c:v>
                </c:pt>
                <c:pt idx="43">
                  <c:v>0.77346034141280784</c:v>
                </c:pt>
                <c:pt idx="44">
                  <c:v>0.78675846458549481</c:v>
                </c:pt>
                <c:pt idx="45">
                  <c:v>0.7994907101763653</c:v>
                </c:pt>
                <c:pt idx="46">
                  <c:v>0.81137413939451108</c:v>
                </c:pt>
                <c:pt idx="47">
                  <c:v>0.82118268414599649</c:v>
                </c:pt>
                <c:pt idx="48">
                  <c:v>0.83136848061869295</c:v>
                </c:pt>
                <c:pt idx="49">
                  <c:v>0.84240309346411402</c:v>
                </c:pt>
                <c:pt idx="50">
                  <c:v>0.85390927096104885</c:v>
                </c:pt>
                <c:pt idx="51">
                  <c:v>0.8647552579458645</c:v>
                </c:pt>
                <c:pt idx="52">
                  <c:v>0.87503536734886367</c:v>
                </c:pt>
                <c:pt idx="53">
                  <c:v>0.88474959917004636</c:v>
                </c:pt>
                <c:pt idx="54">
                  <c:v>0.89512402150334824</c:v>
                </c:pt>
                <c:pt idx="55">
                  <c:v>0.90464962746392541</c:v>
                </c:pt>
                <c:pt idx="56">
                  <c:v>0.9121003489578422</c:v>
                </c:pt>
                <c:pt idx="57">
                  <c:v>0.91898519286994251</c:v>
                </c:pt>
                <c:pt idx="58">
                  <c:v>0.92454965575780446</c:v>
                </c:pt>
                <c:pt idx="59">
                  <c:v>0.92973686692445545</c:v>
                </c:pt>
                <c:pt idx="60">
                  <c:v>0.93501839102140916</c:v>
                </c:pt>
              </c:numCache>
            </c:numRef>
          </c:val>
          <c:smooth val="0"/>
          <c:extLst>
            <c:ext xmlns:c16="http://schemas.microsoft.com/office/drawing/2014/chart" uri="{C3380CC4-5D6E-409C-BE32-E72D297353CC}">
              <c16:uniqueId val="{00000001-08F3-41DA-AE2D-70122F22CA28}"/>
            </c:ext>
          </c:extLst>
        </c:ser>
        <c:ser>
          <c:idx val="2"/>
          <c:order val="2"/>
          <c:tx>
            <c:strRef>
              <c:f>'[1]2022_Exporterade'!$Y$3</c:f>
              <c:strCache>
                <c:ptCount val="1"/>
                <c:pt idx="0">
                  <c:v>Elhybrid</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'[1]2022_Exporterade'!$Y$4:$Y$64</c:f>
              <c:numCache>
                <c:formatCode>General</c:formatCode>
                <c:ptCount val="61"/>
                <c:pt idx="0">
                  <c:v>2.2108843537414966E-2</c:v>
                </c:pt>
                <c:pt idx="1">
                  <c:v>6.5051020408163268E-2</c:v>
                </c:pt>
                <c:pt idx="2">
                  <c:v>8.5884353741496597E-2</c:v>
                </c:pt>
                <c:pt idx="3">
                  <c:v>0.10289115646258504</c:v>
                </c:pt>
                <c:pt idx="4">
                  <c:v>0.12159863945578231</c:v>
                </c:pt>
                <c:pt idx="5">
                  <c:v>0.13520408163265304</c:v>
                </c:pt>
                <c:pt idx="6">
                  <c:v>0.1875</c:v>
                </c:pt>
                <c:pt idx="7">
                  <c:v>0.23639455782312924</c:v>
                </c:pt>
                <c:pt idx="8">
                  <c:v>0.26828231292517007</c:v>
                </c:pt>
                <c:pt idx="9">
                  <c:v>0.2857142857142857</c:v>
                </c:pt>
                <c:pt idx="10">
                  <c:v>0.29336734693877548</c:v>
                </c:pt>
                <c:pt idx="11">
                  <c:v>0.2937925170068027</c:v>
                </c:pt>
                <c:pt idx="12">
                  <c:v>0.29421768707482993</c:v>
                </c:pt>
                <c:pt idx="13">
                  <c:v>0.29421768707482993</c:v>
                </c:pt>
                <c:pt idx="14">
                  <c:v>0.29464285714285715</c:v>
                </c:pt>
                <c:pt idx="15">
                  <c:v>0.29506802721088438</c:v>
                </c:pt>
                <c:pt idx="16">
                  <c:v>0.29506802721088438</c:v>
                </c:pt>
                <c:pt idx="17">
                  <c:v>0.2954931972789116</c:v>
                </c:pt>
                <c:pt idx="18">
                  <c:v>0.2954931972789116</c:v>
                </c:pt>
                <c:pt idx="19">
                  <c:v>0.2954931972789116</c:v>
                </c:pt>
                <c:pt idx="20">
                  <c:v>0.2954931972789116</c:v>
                </c:pt>
                <c:pt idx="21">
                  <c:v>0.2954931972789116</c:v>
                </c:pt>
                <c:pt idx="22">
                  <c:v>0.296343537414966</c:v>
                </c:pt>
                <c:pt idx="23">
                  <c:v>0.296343537414966</c:v>
                </c:pt>
                <c:pt idx="24">
                  <c:v>0.29719387755102039</c:v>
                </c:pt>
                <c:pt idx="25">
                  <c:v>0.29889455782312924</c:v>
                </c:pt>
                <c:pt idx="26">
                  <c:v>0.30144557823129248</c:v>
                </c:pt>
                <c:pt idx="27">
                  <c:v>0.30314625850340132</c:v>
                </c:pt>
                <c:pt idx="28">
                  <c:v>0.30654761904761901</c:v>
                </c:pt>
                <c:pt idx="29">
                  <c:v>0.31335034013605439</c:v>
                </c:pt>
                <c:pt idx="30">
                  <c:v>0.31802721088435371</c:v>
                </c:pt>
                <c:pt idx="31">
                  <c:v>0.32610544217687071</c:v>
                </c:pt>
                <c:pt idx="32">
                  <c:v>0.3375850340136054</c:v>
                </c:pt>
                <c:pt idx="33">
                  <c:v>0.35034013605442171</c:v>
                </c:pt>
                <c:pt idx="34">
                  <c:v>0.36011904761904756</c:v>
                </c:pt>
                <c:pt idx="35">
                  <c:v>0.3732993197278911</c:v>
                </c:pt>
                <c:pt idx="36">
                  <c:v>0.38350340136054417</c:v>
                </c:pt>
                <c:pt idx="37">
                  <c:v>0.40391156462585032</c:v>
                </c:pt>
                <c:pt idx="38">
                  <c:v>0.42006802721088432</c:v>
                </c:pt>
                <c:pt idx="39">
                  <c:v>0.43920068027210879</c:v>
                </c:pt>
                <c:pt idx="40">
                  <c:v>0.45705782312925164</c:v>
                </c:pt>
                <c:pt idx="41">
                  <c:v>0.47023809523809518</c:v>
                </c:pt>
                <c:pt idx="42">
                  <c:v>0.47661564625850333</c:v>
                </c:pt>
                <c:pt idx="43">
                  <c:v>0.48724489795918363</c:v>
                </c:pt>
                <c:pt idx="44">
                  <c:v>0.49659863945578225</c:v>
                </c:pt>
                <c:pt idx="45">
                  <c:v>0.50425170068027203</c:v>
                </c:pt>
                <c:pt idx="46">
                  <c:v>0.5144557823129251</c:v>
                </c:pt>
                <c:pt idx="47">
                  <c:v>0.52295918367346927</c:v>
                </c:pt>
                <c:pt idx="48">
                  <c:v>0.52933673469387743</c:v>
                </c:pt>
                <c:pt idx="49">
                  <c:v>0.53613945578231281</c:v>
                </c:pt>
                <c:pt idx="50">
                  <c:v>0.54421768707482987</c:v>
                </c:pt>
                <c:pt idx="51">
                  <c:v>0.55102040816326525</c:v>
                </c:pt>
                <c:pt idx="52">
                  <c:v>0.55909863945578231</c:v>
                </c:pt>
                <c:pt idx="53">
                  <c:v>0.56760204081632648</c:v>
                </c:pt>
                <c:pt idx="54">
                  <c:v>0.5714285714285714</c:v>
                </c:pt>
                <c:pt idx="55">
                  <c:v>0.5769557823129251</c:v>
                </c:pt>
                <c:pt idx="56">
                  <c:v>0.58503401360544216</c:v>
                </c:pt>
                <c:pt idx="57">
                  <c:v>0.59183673469387754</c:v>
                </c:pt>
                <c:pt idx="58">
                  <c:v>0.59523809523809523</c:v>
                </c:pt>
                <c:pt idx="59">
                  <c:v>0.60331632653061229</c:v>
                </c:pt>
                <c:pt idx="60">
                  <c:v>0.60841836734693877</c:v>
                </c:pt>
              </c:numCache>
            </c:numRef>
          </c:val>
          <c:smooth val="0"/>
          <c:extLst>
            <c:ext xmlns:c16="http://schemas.microsoft.com/office/drawing/2014/chart" uri="{C3380CC4-5D6E-409C-BE32-E72D297353CC}">
              <c16:uniqueId val="{00000002-08F3-41DA-AE2D-70122F22CA28}"/>
            </c:ext>
          </c:extLst>
        </c:ser>
        <c:ser>
          <c:idx val="3"/>
          <c:order val="3"/>
          <c:tx>
            <c:strRef>
              <c:f>'[1]2022_Exporterade'!$Z$3</c:f>
              <c:strCache>
                <c:ptCount val="1"/>
                <c:pt idx="0">
                  <c:v>Diesel </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'[1]2022_Exporterade'!$Z$4:$Z$64</c:f>
              <c:numCache>
                <c:formatCode>General</c:formatCode>
                <c:ptCount val="61"/>
                <c:pt idx="0">
                  <c:v>6.5914884821203007E-3</c:v>
                </c:pt>
                <c:pt idx="1">
                  <c:v>1.4583955352426448E-2</c:v>
                </c:pt>
                <c:pt idx="2">
                  <c:v>2.1910383316873751E-2</c:v>
                </c:pt>
                <c:pt idx="3">
                  <c:v>2.4873108105004479E-2</c:v>
                </c:pt>
                <c:pt idx="4">
                  <c:v>2.8892308398980271E-2</c:v>
                </c:pt>
                <c:pt idx="5">
                  <c:v>3.2222502928274499E-2</c:v>
                </c:pt>
                <c:pt idx="6">
                  <c:v>3.7321145586918077E-2</c:v>
                </c:pt>
                <c:pt idx="7">
                  <c:v>4.2190119657334463E-2</c:v>
                </c:pt>
                <c:pt idx="8">
                  <c:v>4.7541397763027946E-2</c:v>
                </c:pt>
                <c:pt idx="9">
                  <c:v>5.2272570680508022E-2</c:v>
                </c:pt>
                <c:pt idx="10">
                  <c:v>5.771571622149238E-2</c:v>
                </c:pt>
                <c:pt idx="11">
                  <c:v>6.3204795480122172E-2</c:v>
                </c:pt>
                <c:pt idx="12">
                  <c:v>6.9819250821065187E-2</c:v>
                </c:pt>
                <c:pt idx="13">
                  <c:v>7.7306446797271527E-2</c:v>
                </c:pt>
                <c:pt idx="14">
                  <c:v>8.6998461220458873E-2</c:v>
                </c:pt>
                <c:pt idx="15">
                  <c:v>9.354401598493374E-2</c:v>
                </c:pt>
                <c:pt idx="16">
                  <c:v>0.10158241657288533</c:v>
                </c:pt>
                <c:pt idx="17">
                  <c:v>0.10803610390206932</c:v>
                </c:pt>
                <c:pt idx="18">
                  <c:v>0.11377781860774902</c:v>
                </c:pt>
                <c:pt idx="19">
                  <c:v>0.12013963850164214</c:v>
                </c:pt>
                <c:pt idx="20">
                  <c:v>0.12539904917204475</c:v>
                </c:pt>
                <c:pt idx="21">
                  <c:v>0.13001538779541125</c:v>
                </c:pt>
                <c:pt idx="22">
                  <c:v>0.13419535610114608</c:v>
                </c:pt>
                <c:pt idx="23">
                  <c:v>0.13844422498334907</c:v>
                </c:pt>
                <c:pt idx="24">
                  <c:v>0.1423945247008567</c:v>
                </c:pt>
                <c:pt idx="25">
                  <c:v>0.14668932730070511</c:v>
                </c:pt>
                <c:pt idx="26">
                  <c:v>0.15162720194758966</c:v>
                </c:pt>
                <c:pt idx="27">
                  <c:v>0.15631244114742429</c:v>
                </c:pt>
                <c:pt idx="28">
                  <c:v>0.16076801175903174</c:v>
                </c:pt>
                <c:pt idx="29">
                  <c:v>0.16549918467651181</c:v>
                </c:pt>
                <c:pt idx="30">
                  <c:v>0.1705059598998645</c:v>
                </c:pt>
                <c:pt idx="31">
                  <c:v>0.17620174088789878</c:v>
                </c:pt>
                <c:pt idx="32">
                  <c:v>0.18118554925242877</c:v>
                </c:pt>
                <c:pt idx="33">
                  <c:v>0.18713396568751295</c:v>
                </c:pt>
                <c:pt idx="34">
                  <c:v>0.19347281872258335</c:v>
                </c:pt>
                <c:pt idx="35">
                  <c:v>0.20004134034588092</c:v>
                </c:pt>
                <c:pt idx="36">
                  <c:v>0.20911324958085487</c:v>
                </c:pt>
                <c:pt idx="37">
                  <c:v>0.22250292827449994</c:v>
                </c:pt>
                <c:pt idx="38">
                  <c:v>0.23630601042695396</c:v>
                </c:pt>
                <c:pt idx="39">
                  <c:v>0.24916745136767648</c:v>
                </c:pt>
                <c:pt idx="40">
                  <c:v>0.26283273236719418</c:v>
                </c:pt>
                <c:pt idx="41">
                  <c:v>0.27500516754323517</c:v>
                </c:pt>
                <c:pt idx="42">
                  <c:v>0.28807331021336219</c:v>
                </c:pt>
                <c:pt idx="43">
                  <c:v>0.29856916469534467</c:v>
                </c:pt>
                <c:pt idx="44">
                  <c:v>0.30791667623619123</c:v>
                </c:pt>
                <c:pt idx="45">
                  <c:v>0.31786132610642848</c:v>
                </c:pt>
                <c:pt idx="46">
                  <c:v>0.32704806963551603</c:v>
                </c:pt>
                <c:pt idx="47">
                  <c:v>0.33575250912932647</c:v>
                </c:pt>
                <c:pt idx="48">
                  <c:v>0.34418134631726427</c:v>
                </c:pt>
                <c:pt idx="49">
                  <c:v>0.35279391837578383</c:v>
                </c:pt>
                <c:pt idx="50">
                  <c:v>0.36177396017546687</c:v>
                </c:pt>
                <c:pt idx="51">
                  <c:v>0.37040949909280912</c:v>
                </c:pt>
                <c:pt idx="52">
                  <c:v>0.37893020371603781</c:v>
                </c:pt>
                <c:pt idx="53">
                  <c:v>0.38655520084518047</c:v>
                </c:pt>
                <c:pt idx="54">
                  <c:v>0.39420316483314582</c:v>
                </c:pt>
                <c:pt idx="55">
                  <c:v>0.40088652075055697</c:v>
                </c:pt>
                <c:pt idx="56">
                  <c:v>0.40734020807974097</c:v>
                </c:pt>
                <c:pt idx="57">
                  <c:v>0.41363312739716596</c:v>
                </c:pt>
                <c:pt idx="58">
                  <c:v>0.42045428446751343</c:v>
                </c:pt>
                <c:pt idx="59">
                  <c:v>0.426287866608484</c:v>
                </c:pt>
                <c:pt idx="60">
                  <c:v>0.43253485220826354</c:v>
                </c:pt>
              </c:numCache>
            </c:numRef>
          </c:val>
          <c:smooth val="0"/>
          <c:extLst>
            <c:ext xmlns:c16="http://schemas.microsoft.com/office/drawing/2014/chart" uri="{C3380CC4-5D6E-409C-BE32-E72D297353CC}">
              <c16:uniqueId val="{00000003-08F3-41DA-AE2D-70122F22CA28}"/>
            </c:ext>
          </c:extLst>
        </c:ser>
        <c:ser>
          <c:idx val="4"/>
          <c:order val="4"/>
          <c:tx>
            <c:strRef>
              <c:f>'[1]2022_Exporterade'!$AA$3</c:f>
              <c:strCache>
                <c:ptCount val="1"/>
                <c:pt idx="0">
                  <c:v>Bensin</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'[1]2022_Exporterade'!$AA$4:$AA$64</c:f>
              <c:numCache>
                <c:formatCode>General</c:formatCode>
                <c:ptCount val="61"/>
                <c:pt idx="0">
                  <c:v>4.3310095652778101E-3</c:v>
                </c:pt>
                <c:pt idx="1">
                  <c:v>1.0862264631632583E-2</c:v>
                </c:pt>
                <c:pt idx="2">
                  <c:v>1.6420779581721751E-2</c:v>
                </c:pt>
                <c:pt idx="3">
                  <c:v>2.1353961599925888E-2</c:v>
                </c:pt>
                <c:pt idx="4">
                  <c:v>2.5082798712277372E-2</c:v>
                </c:pt>
                <c:pt idx="5">
                  <c:v>2.9992820251522806E-2</c:v>
                </c:pt>
                <c:pt idx="6">
                  <c:v>3.6987284897051678E-2</c:v>
                </c:pt>
                <c:pt idx="7">
                  <c:v>4.4769205827176514E-2</c:v>
                </c:pt>
                <c:pt idx="8">
                  <c:v>5.1045695624985531E-2</c:v>
                </c:pt>
                <c:pt idx="9">
                  <c:v>5.7739074044051236E-2</c:v>
                </c:pt>
                <c:pt idx="10">
                  <c:v>6.3668156657479685E-2</c:v>
                </c:pt>
                <c:pt idx="11">
                  <c:v>6.9481436876114605E-2</c:v>
                </c:pt>
                <c:pt idx="12">
                  <c:v>7.6128494337262903E-2</c:v>
                </c:pt>
                <c:pt idx="13">
                  <c:v>8.3285082335502705E-2</c:v>
                </c:pt>
                <c:pt idx="14">
                  <c:v>9.1368089492090701E-2</c:v>
                </c:pt>
                <c:pt idx="15">
                  <c:v>9.9150010422215537E-2</c:v>
                </c:pt>
                <c:pt idx="16">
                  <c:v>0.10688561039442296</c:v>
                </c:pt>
                <c:pt idx="17">
                  <c:v>0.11520022234059801</c:v>
                </c:pt>
                <c:pt idx="18">
                  <c:v>0.12397804386594716</c:v>
                </c:pt>
                <c:pt idx="19">
                  <c:v>0.13122727378002177</c:v>
                </c:pt>
                <c:pt idx="20">
                  <c:v>0.13666998633531741</c:v>
                </c:pt>
                <c:pt idx="21">
                  <c:v>0.1409546749426778</c:v>
                </c:pt>
                <c:pt idx="22">
                  <c:v>0.14628158510317993</c:v>
                </c:pt>
                <c:pt idx="23">
                  <c:v>0.1500104222155314</c:v>
                </c:pt>
                <c:pt idx="24">
                  <c:v>0.15424878986497439</c:v>
                </c:pt>
                <c:pt idx="25">
                  <c:v>0.1604326377469486</c:v>
                </c:pt>
                <c:pt idx="26">
                  <c:v>0.1656205850336985</c:v>
                </c:pt>
                <c:pt idx="27">
                  <c:v>0.17060008800982004</c:v>
                </c:pt>
                <c:pt idx="28">
                  <c:v>0.17532482571739583</c:v>
                </c:pt>
                <c:pt idx="29">
                  <c:v>0.18004956342497161</c:v>
                </c:pt>
                <c:pt idx="30">
                  <c:v>0.18361627718461215</c:v>
                </c:pt>
                <c:pt idx="31">
                  <c:v>0.18854945920281629</c:v>
                </c:pt>
                <c:pt idx="32">
                  <c:v>0.19313523403663985</c:v>
                </c:pt>
                <c:pt idx="33">
                  <c:v>0.19802209509692659</c:v>
                </c:pt>
                <c:pt idx="34">
                  <c:v>0.20265419088866757</c:v>
                </c:pt>
                <c:pt idx="35">
                  <c:v>0.20893068068647658</c:v>
                </c:pt>
                <c:pt idx="36">
                  <c:v>0.22083516687125088</c:v>
                </c:pt>
                <c:pt idx="37">
                  <c:v>0.25448734279824903</c:v>
                </c:pt>
                <c:pt idx="38">
                  <c:v>0.28531394029228518</c:v>
                </c:pt>
                <c:pt idx="39">
                  <c:v>0.30495402644926689</c:v>
                </c:pt>
                <c:pt idx="40">
                  <c:v>0.32394561919540488</c:v>
                </c:pt>
                <c:pt idx="41">
                  <c:v>0.34034323829816793</c:v>
                </c:pt>
                <c:pt idx="42">
                  <c:v>0.35159923107209851</c:v>
                </c:pt>
                <c:pt idx="43">
                  <c:v>0.35979804062348003</c:v>
                </c:pt>
                <c:pt idx="44">
                  <c:v>0.36644509808462833</c:v>
                </c:pt>
                <c:pt idx="45">
                  <c:v>0.37165620585033693</c:v>
                </c:pt>
                <c:pt idx="46">
                  <c:v>0.37605669685249088</c:v>
                </c:pt>
                <c:pt idx="47">
                  <c:v>0.37936864534358566</c:v>
                </c:pt>
                <c:pt idx="48">
                  <c:v>0.38228686569238246</c:v>
                </c:pt>
                <c:pt idx="49">
                  <c:v>0.38562197466243597</c:v>
                </c:pt>
                <c:pt idx="50">
                  <c:v>0.38918868842207655</c:v>
                </c:pt>
                <c:pt idx="51">
                  <c:v>0.39180582254441021</c:v>
                </c:pt>
                <c:pt idx="52">
                  <c:v>0.39504828959862887</c:v>
                </c:pt>
                <c:pt idx="53">
                  <c:v>0.39789702851054959</c:v>
                </c:pt>
                <c:pt idx="54">
                  <c:v>0.40062996502767678</c:v>
                </c:pt>
                <c:pt idx="55">
                  <c:v>0.40336290154480398</c:v>
                </c:pt>
                <c:pt idx="56">
                  <c:v>0.40544734465108739</c:v>
                </c:pt>
                <c:pt idx="57">
                  <c:v>0.40727702248882508</c:v>
                </c:pt>
                <c:pt idx="58">
                  <c:v>0.4092688236792737</c:v>
                </c:pt>
                <c:pt idx="59">
                  <c:v>0.41116798295388751</c:v>
                </c:pt>
                <c:pt idx="60">
                  <c:v>0.4129513398337078</c:v>
                </c:pt>
              </c:numCache>
            </c:numRef>
          </c:val>
          <c:smooth val="0"/>
          <c:extLst>
            <c:ext xmlns:c16="http://schemas.microsoft.com/office/drawing/2014/chart" uri="{C3380CC4-5D6E-409C-BE32-E72D297353CC}">
              <c16:uniqueId val="{00000004-08F3-41DA-AE2D-70122F22CA28}"/>
            </c:ext>
          </c:extLst>
        </c:ser>
        <c:ser>
          <c:idx val="5"/>
          <c:order val="5"/>
          <c:tx>
            <c:strRef>
              <c:f>'[1]2022_Exporterade'!$AB$3</c:f>
              <c:strCache>
                <c:ptCount val="1"/>
                <c:pt idx="0">
                  <c:v>Gas </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'[1]2022_Exporterade'!$AB$4:$AB$64</c:f>
              <c:numCache>
                <c:formatCode>General</c:formatCode>
                <c:ptCount val="61"/>
                <c:pt idx="0">
                  <c:v>0</c:v>
                </c:pt>
                <c:pt idx="1">
                  <c:v>0</c:v>
                </c:pt>
                <c:pt idx="2">
                  <c:v>0</c:v>
                </c:pt>
                <c:pt idx="3">
                  <c:v>1.104728236853734E-3</c:v>
                </c:pt>
                <c:pt idx="4">
                  <c:v>1.5466195315952276E-3</c:v>
                </c:pt>
                <c:pt idx="5">
                  <c:v>1.988510826336721E-3</c:v>
                </c:pt>
                <c:pt idx="6">
                  <c:v>2.4304021210782146E-3</c:v>
                </c:pt>
                <c:pt idx="7">
                  <c:v>2.4304021210782146E-3</c:v>
                </c:pt>
                <c:pt idx="8">
                  <c:v>2.4304021210782146E-3</c:v>
                </c:pt>
                <c:pt idx="9">
                  <c:v>2.4304021210782146E-3</c:v>
                </c:pt>
                <c:pt idx="10">
                  <c:v>4.4189129474149352E-3</c:v>
                </c:pt>
                <c:pt idx="11">
                  <c:v>7.5121520106053909E-3</c:v>
                </c:pt>
                <c:pt idx="12">
                  <c:v>7.9540433053468841E-3</c:v>
                </c:pt>
                <c:pt idx="13">
                  <c:v>9.2797171895713654E-3</c:v>
                </c:pt>
                <c:pt idx="14">
                  <c:v>1.0605391073795847E-2</c:v>
                </c:pt>
                <c:pt idx="15">
                  <c:v>1.104728236853734E-2</c:v>
                </c:pt>
                <c:pt idx="16">
                  <c:v>1.2593901900132567E-2</c:v>
                </c:pt>
                <c:pt idx="17">
                  <c:v>1.303579319487406E-2</c:v>
                </c:pt>
                <c:pt idx="18">
                  <c:v>1.3919575784357048E-2</c:v>
                </c:pt>
                <c:pt idx="19">
                  <c:v>1.4803358373840034E-2</c:v>
                </c:pt>
                <c:pt idx="20">
                  <c:v>1.4803358373840034E-2</c:v>
                </c:pt>
                <c:pt idx="21">
                  <c:v>1.5245249668581528E-2</c:v>
                </c:pt>
                <c:pt idx="22">
                  <c:v>1.5466195315952275E-2</c:v>
                </c:pt>
                <c:pt idx="23">
                  <c:v>1.6349977905435263E-2</c:v>
                </c:pt>
                <c:pt idx="24">
                  <c:v>1.7012814847547502E-2</c:v>
                </c:pt>
                <c:pt idx="25">
                  <c:v>1.7896597437030488E-2</c:v>
                </c:pt>
                <c:pt idx="26">
                  <c:v>1.9885108263367209E-2</c:v>
                </c:pt>
                <c:pt idx="27">
                  <c:v>2.1652673442333181E-2</c:v>
                </c:pt>
                <c:pt idx="28">
                  <c:v>2.3641184268669901E-2</c:v>
                </c:pt>
                <c:pt idx="29">
                  <c:v>2.6955368979231103E-2</c:v>
                </c:pt>
                <c:pt idx="30">
                  <c:v>2.9827662395050809E-2</c:v>
                </c:pt>
                <c:pt idx="31">
                  <c:v>3.3362792752982762E-2</c:v>
                </c:pt>
                <c:pt idx="32">
                  <c:v>3.6456031816173219E-2</c:v>
                </c:pt>
                <c:pt idx="33">
                  <c:v>3.7560760053026956E-2</c:v>
                </c:pt>
                <c:pt idx="34">
                  <c:v>4.1316836058329649E-2</c:v>
                </c:pt>
                <c:pt idx="35">
                  <c:v>4.5956694653115332E-2</c:v>
                </c:pt>
                <c:pt idx="36">
                  <c:v>4.9491825011047277E-2</c:v>
                </c:pt>
                <c:pt idx="37">
                  <c:v>5.6562085726911175E-2</c:v>
                </c:pt>
                <c:pt idx="38">
                  <c:v>6.8935041979672998E-2</c:v>
                </c:pt>
                <c:pt idx="39">
                  <c:v>7.7993813521873623E-2</c:v>
                </c:pt>
                <c:pt idx="40">
                  <c:v>8.3517454706142288E-2</c:v>
                </c:pt>
                <c:pt idx="41">
                  <c:v>9.4122845779938138E-2</c:v>
                </c:pt>
                <c:pt idx="42">
                  <c:v>0.10251878038002651</c:v>
                </c:pt>
                <c:pt idx="43">
                  <c:v>0.1100309323906319</c:v>
                </c:pt>
                <c:pt idx="44">
                  <c:v>0.11886875828546177</c:v>
                </c:pt>
                <c:pt idx="45">
                  <c:v>0.1237295625276182</c:v>
                </c:pt>
                <c:pt idx="46">
                  <c:v>0.12991604065399912</c:v>
                </c:pt>
                <c:pt idx="47">
                  <c:v>0.13809102960671674</c:v>
                </c:pt>
                <c:pt idx="48">
                  <c:v>0.14759169244365886</c:v>
                </c:pt>
                <c:pt idx="49">
                  <c:v>0.16084843128590368</c:v>
                </c:pt>
                <c:pt idx="50">
                  <c:v>0.17786124613345117</c:v>
                </c:pt>
                <c:pt idx="51">
                  <c:v>0.19001325673884223</c:v>
                </c:pt>
                <c:pt idx="52">
                  <c:v>0.20437472381794078</c:v>
                </c:pt>
                <c:pt idx="53">
                  <c:v>0.21807335395492708</c:v>
                </c:pt>
                <c:pt idx="54">
                  <c:v>0.23110914714980113</c:v>
                </c:pt>
                <c:pt idx="55">
                  <c:v>0.24281926646045071</c:v>
                </c:pt>
                <c:pt idx="56">
                  <c:v>0.24878479893946087</c:v>
                </c:pt>
                <c:pt idx="57">
                  <c:v>0.25607600530269553</c:v>
                </c:pt>
                <c:pt idx="58">
                  <c:v>0.26623950508174987</c:v>
                </c:pt>
                <c:pt idx="59">
                  <c:v>0.27264692885550151</c:v>
                </c:pt>
                <c:pt idx="60">
                  <c:v>0.27993813521873617</c:v>
                </c:pt>
              </c:numCache>
            </c:numRef>
          </c:val>
          <c:smooth val="0"/>
          <c:extLst>
            <c:ext xmlns:c16="http://schemas.microsoft.com/office/drawing/2014/chart" uri="{C3380CC4-5D6E-409C-BE32-E72D297353CC}">
              <c16:uniqueId val="{00000005-08F3-41DA-AE2D-70122F22CA28}"/>
            </c:ext>
          </c:extLst>
        </c:ser>
        <c:ser>
          <c:idx val="6"/>
          <c:order val="6"/>
          <c:tx>
            <c:strRef>
              <c:f>'[1]2022_Exporterade'!$AC$3</c:f>
              <c:strCache>
                <c:ptCount val="1"/>
                <c:pt idx="0">
                  <c:v>Etanol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'[1]2022_Exporterade'!$V$4:$V$64</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'[1]2022_Exporterade'!$AC$4:$AC$64</c:f>
              <c:numCache>
                <c:formatCode>General</c:formatCode>
                <c:ptCount val="61"/>
                <c:pt idx="0">
                  <c:v>7.6241303726293718E-4</c:v>
                </c:pt>
                <c:pt idx="1">
                  <c:v>3.5261602973410845E-3</c:v>
                </c:pt>
                <c:pt idx="2">
                  <c:v>3.9073668159725532E-3</c:v>
                </c:pt>
                <c:pt idx="3">
                  <c:v>4.6697798532354907E-3</c:v>
                </c:pt>
                <c:pt idx="4">
                  <c:v>5.6227961498141622E-3</c:v>
                </c:pt>
                <c:pt idx="5">
                  <c:v>6.5758124463928336E-3</c:v>
                </c:pt>
                <c:pt idx="6">
                  <c:v>7.5288287429715051E-3</c:v>
                </c:pt>
                <c:pt idx="7">
                  <c:v>8.0053368912608412E-3</c:v>
                </c:pt>
                <c:pt idx="8">
                  <c:v>9.1489564471552466E-3</c:v>
                </c:pt>
                <c:pt idx="9">
                  <c:v>9.3395597064709814E-3</c:v>
                </c:pt>
                <c:pt idx="10">
                  <c:v>9.434861336128848E-3</c:v>
                </c:pt>
                <c:pt idx="11">
                  <c:v>9.434861336128848E-3</c:v>
                </c:pt>
                <c:pt idx="12">
                  <c:v>9.434861336128848E-3</c:v>
                </c:pt>
                <c:pt idx="13">
                  <c:v>9.434861336128848E-3</c:v>
                </c:pt>
                <c:pt idx="14">
                  <c:v>9.434861336128848E-3</c:v>
                </c:pt>
                <c:pt idx="15">
                  <c:v>9.5301629657867145E-3</c:v>
                </c:pt>
                <c:pt idx="16">
                  <c:v>9.5301629657867145E-3</c:v>
                </c:pt>
                <c:pt idx="17">
                  <c:v>9.5301629657867145E-3</c:v>
                </c:pt>
                <c:pt idx="18">
                  <c:v>9.7207662251024493E-3</c:v>
                </c:pt>
                <c:pt idx="19">
                  <c:v>9.7207662251024493E-3</c:v>
                </c:pt>
                <c:pt idx="20">
                  <c:v>9.7207662251024493E-3</c:v>
                </c:pt>
                <c:pt idx="21">
                  <c:v>9.7207662251024493E-3</c:v>
                </c:pt>
                <c:pt idx="22">
                  <c:v>9.7207662251024493E-3</c:v>
                </c:pt>
                <c:pt idx="23">
                  <c:v>9.7207662251024493E-3</c:v>
                </c:pt>
                <c:pt idx="24">
                  <c:v>9.7207662251024493E-3</c:v>
                </c:pt>
                <c:pt idx="25">
                  <c:v>9.7207662251024493E-3</c:v>
                </c:pt>
                <c:pt idx="26">
                  <c:v>9.7207662251024493E-3</c:v>
                </c:pt>
                <c:pt idx="27">
                  <c:v>9.8160678547603158E-3</c:v>
                </c:pt>
                <c:pt idx="28">
                  <c:v>1.0101972743733917E-2</c:v>
                </c:pt>
                <c:pt idx="29">
                  <c:v>1.0197274373391784E-2</c:v>
                </c:pt>
                <c:pt idx="30">
                  <c:v>1.0197274373391784E-2</c:v>
                </c:pt>
                <c:pt idx="31">
                  <c:v>1.0197274373391784E-2</c:v>
                </c:pt>
                <c:pt idx="32">
                  <c:v>1.0197274373391784E-2</c:v>
                </c:pt>
                <c:pt idx="33">
                  <c:v>1.0483179262365385E-2</c:v>
                </c:pt>
                <c:pt idx="34">
                  <c:v>1.0769084151338986E-2</c:v>
                </c:pt>
                <c:pt idx="35">
                  <c:v>1.0959687410654721E-2</c:v>
                </c:pt>
                <c:pt idx="36">
                  <c:v>1.1245592299628323E-2</c:v>
                </c:pt>
                <c:pt idx="37">
                  <c:v>1.1245592299628323E-2</c:v>
                </c:pt>
                <c:pt idx="38">
                  <c:v>1.1436195558944057E-2</c:v>
                </c:pt>
                <c:pt idx="39">
                  <c:v>1.1531497188601924E-2</c:v>
                </c:pt>
                <c:pt idx="40">
                  <c:v>1.162679881825979E-2</c:v>
                </c:pt>
                <c:pt idx="41">
                  <c:v>1.1722100447917657E-2</c:v>
                </c:pt>
                <c:pt idx="42">
                  <c:v>1.1912703707233392E-2</c:v>
                </c:pt>
                <c:pt idx="43">
                  <c:v>1.2389211855522728E-2</c:v>
                </c:pt>
                <c:pt idx="44">
                  <c:v>1.2579815114838463E-2</c:v>
                </c:pt>
                <c:pt idx="45">
                  <c:v>1.2770418374154198E-2</c:v>
                </c:pt>
                <c:pt idx="46">
                  <c:v>1.3151624892785665E-2</c:v>
                </c:pt>
                <c:pt idx="47">
                  <c:v>1.3628133041075002E-2</c:v>
                </c:pt>
                <c:pt idx="48">
                  <c:v>1.4104641189364338E-2</c:v>
                </c:pt>
                <c:pt idx="49">
                  <c:v>1.4390546078337939E-2</c:v>
                </c:pt>
                <c:pt idx="50">
                  <c:v>1.534356237491661E-2</c:v>
                </c:pt>
                <c:pt idx="51">
                  <c:v>1.5724768893548079E-2</c:v>
                </c:pt>
                <c:pt idx="52">
                  <c:v>1.6010673782521682E-2</c:v>
                </c:pt>
                <c:pt idx="53">
                  <c:v>1.6391880301153152E-2</c:v>
                </c:pt>
                <c:pt idx="54">
                  <c:v>1.6963690079100355E-2</c:v>
                </c:pt>
                <c:pt idx="55">
                  <c:v>1.7249594968073958E-2</c:v>
                </c:pt>
                <c:pt idx="56">
                  <c:v>1.7440198227389691E-2</c:v>
                </c:pt>
                <c:pt idx="57">
                  <c:v>1.7630801486705424E-2</c:v>
                </c:pt>
                <c:pt idx="58">
                  <c:v>1.7726103116363291E-2</c:v>
                </c:pt>
                <c:pt idx="59">
                  <c:v>1.8297912894310493E-2</c:v>
                </c:pt>
                <c:pt idx="60">
                  <c:v>1.8774421042599829E-2</c:v>
                </c:pt>
              </c:numCache>
            </c:numRef>
          </c:val>
          <c:smooth val="0"/>
          <c:extLst>
            <c:ext xmlns:c16="http://schemas.microsoft.com/office/drawing/2014/chart" uri="{C3380CC4-5D6E-409C-BE32-E72D297353CC}">
              <c16:uniqueId val="{00000006-08F3-41DA-AE2D-70122F22CA28}"/>
            </c:ext>
          </c:extLst>
        </c:ser>
        <c:dLbls>
          <c:showLegendKey val="0"/>
          <c:showVal val="0"/>
          <c:showCatName val="0"/>
          <c:showSerName val="0"/>
          <c:showPercent val="0"/>
          <c:showBubbleSize val="0"/>
        </c:dLbls>
        <c:smooth val="0"/>
        <c:axId val="979622616"/>
        <c:axId val="979622288"/>
      </c:lineChart>
      <c:catAx>
        <c:axId val="979622616"/>
        <c:scaling>
          <c:orientation val="minMax"/>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1F497D"/>
                    </a:solidFill>
                    <a:latin typeface="+mn-lt"/>
                    <a:ea typeface="+mn-ea"/>
                    <a:cs typeface="+mn-cs"/>
                  </a:defRPr>
                </a:pPr>
                <a:r>
                  <a:rPr lang="sv-SE" sz="900" b="1" i="0" baseline="0">
                    <a:effectLst/>
                  </a:rPr>
                  <a:t>Fordonets ålder (månader i trafik)</a:t>
                </a:r>
                <a:endParaRPr lang="sv-SE" sz="9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1F497D"/>
                    </a:solidFill>
                  </a:defRPr>
                </a:pPr>
                <a:endParaRPr lang="sv-SE" sz="9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1F497D"/>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v-SE"/>
          </a:p>
        </c:txPr>
        <c:crossAx val="979622288"/>
        <c:crosses val="autoZero"/>
        <c:auto val="1"/>
        <c:lblAlgn val="ctr"/>
        <c:lblOffset val="100"/>
        <c:noMultiLvlLbl val="0"/>
      </c:catAx>
      <c:valAx>
        <c:axId val="979622288"/>
        <c:scaling>
          <c:orientation val="minMax"/>
          <c:max val="1"/>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1F497D"/>
                    </a:solidFill>
                    <a:latin typeface="+mn-lt"/>
                    <a:ea typeface="+mn-ea"/>
                    <a:cs typeface="+mn-cs"/>
                  </a:defRPr>
                </a:pPr>
                <a:r>
                  <a:rPr lang="sv-SE" sz="900" b="1" i="0" baseline="0">
                    <a:effectLst/>
                  </a:rPr>
                  <a:t>Ackumulerad andel av de exporterade personbilarna</a:t>
                </a:r>
                <a:endParaRPr lang="sv-SE" sz="9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1F497D"/>
                    </a:solidFill>
                  </a:defRPr>
                </a:pPr>
                <a:endParaRPr lang="sv-SE" sz="900"/>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1F497D"/>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v-SE"/>
          </a:p>
        </c:txPr>
        <c:crossAx val="979622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2555846-84EB-43A1-9C90-3201B468C4C0}">
  <sheetPr/>
  <sheetViews>
    <sheetView zoomScale="13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4</xdr:row>
      <xdr:rowOff>76200</xdr:rowOff>
    </xdr:from>
    <xdr:to>
      <xdr:col>5</xdr:col>
      <xdr:colOff>76200</xdr:colOff>
      <xdr:row>8</xdr:row>
      <xdr:rowOff>55655</xdr:rowOff>
    </xdr:to>
    <xdr:pic>
      <xdr:nvPicPr>
        <xdr:cNvPr id="2" name="Bildobjekt 1">
          <a:extLst>
            <a:ext uri="{FF2B5EF4-FFF2-40B4-BE49-F238E27FC236}">
              <a16:creationId xmlns:a16="http://schemas.microsoft.com/office/drawing/2014/main" id="{7C096E9F-4C41-4DB3-B8A5-6AF87B851F74}"/>
            </a:ext>
          </a:extLst>
        </xdr:cNvPr>
        <xdr:cNvPicPr>
          <a:picLocks noChangeAspect="1"/>
        </xdr:cNvPicPr>
      </xdr:nvPicPr>
      <xdr:blipFill>
        <a:blip xmlns:r="http://schemas.openxmlformats.org/officeDocument/2006/relationships" r:embed="rId1"/>
        <a:stretch>
          <a:fillRect/>
        </a:stretch>
      </xdr:blipFill>
      <xdr:spPr>
        <a:xfrm>
          <a:off x="762000" y="847725"/>
          <a:ext cx="2609850" cy="665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21</xdr:row>
      <xdr:rowOff>0</xdr:rowOff>
    </xdr:from>
    <xdr:to>
      <xdr:col>8</xdr:col>
      <xdr:colOff>251125</xdr:colOff>
      <xdr:row>22</xdr:row>
      <xdr:rowOff>53340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11608165" cy="7578885"/>
    <xdr:graphicFrame macro="">
      <xdr:nvGraphicFramePr>
        <xdr:cNvPr id="2" name="Diagram 1">
          <a:extLst>
            <a:ext uri="{FF2B5EF4-FFF2-40B4-BE49-F238E27FC236}">
              <a16:creationId xmlns:a16="http://schemas.microsoft.com/office/drawing/2014/main" id="{564F8B3D-3556-4A76-A099-8FED435095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rojekt\PROJEKT%20UNS%20p&#229;%20G\Avreg%20utomlands\Publicering%202023\M&#229;nader.xlsx" TargetMode="External"/><Relationship Id="rId1" Type="http://schemas.openxmlformats.org/officeDocument/2006/relationships/externalLinkPath" Target="/Projekt/PROJEKT%20UNS%20p&#229;%20G/Avreg%20utomlands/Publicering%202023/M&#229;nad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Projekt\PROJEKT%20UNS%20p&#229;%20G\Avreg%20utomlands\Publicering%202023\Arbetsmaterial\diagram%202.xlsx" TargetMode="External"/><Relationship Id="rId1" Type="http://schemas.openxmlformats.org/officeDocument/2006/relationships/externalLinkPath" Target="/Projekt/PROJEKT%20UNS%20p&#229;%20G/Avreg%20utomlands/Publicering%202023/Arbetsmaterial/diagram%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ad5"/>
      <sheetName val="Blad3"/>
      <sheetName val="Diagram1"/>
      <sheetName val="2022_Exporterade"/>
      <sheetName val="Blad9"/>
      <sheetName val="Blad4"/>
      <sheetName val="Blad1"/>
      <sheetName val="2021_Exporterade"/>
      <sheetName val="2021_all_Avreg"/>
      <sheetName val="2020"/>
      <sheetName val="Blad6"/>
      <sheetName val="Blad2"/>
      <sheetName val="2019"/>
      <sheetName val="Blad7"/>
    </sheetNames>
    <sheetDataSet>
      <sheetData sheetId="0"/>
      <sheetData sheetId="1"/>
      <sheetData sheetId="2" refreshError="1"/>
      <sheetData sheetId="3">
        <row r="3">
          <cell r="W3" t="str">
            <v>El</v>
          </cell>
          <cell r="X3" t="str">
            <v>Laddhybrid</v>
          </cell>
          <cell r="Y3" t="str">
            <v>Elhybrid</v>
          </cell>
          <cell r="Z3" t="str">
            <v xml:space="preserve">Diesel </v>
          </cell>
          <cell r="AA3" t="str">
            <v>Bensin</v>
          </cell>
          <cell r="AB3" t="str">
            <v xml:space="preserve">Gas </v>
          </cell>
          <cell r="AC3" t="str">
            <v>Etanol</v>
          </cell>
        </row>
        <row r="4">
          <cell r="V4">
            <v>0</v>
          </cell>
          <cell r="W4">
            <v>1.1779448621553884E-2</v>
          </cell>
          <cell r="X4">
            <v>2.8293879090823351E-3</v>
          </cell>
          <cell r="Y4">
            <v>2.2108843537414966E-2</v>
          </cell>
          <cell r="Z4">
            <v>6.5914884821203007E-3</v>
          </cell>
          <cell r="AA4">
            <v>4.3310095652778101E-3</v>
          </cell>
          <cell r="AB4">
            <v>0</v>
          </cell>
          <cell r="AC4">
            <v>7.6241303726293718E-4</v>
          </cell>
        </row>
        <row r="5">
          <cell r="V5">
            <v>1</v>
          </cell>
          <cell r="W5">
            <v>2.0050125313283207E-2</v>
          </cell>
          <cell r="X5">
            <v>6.1303404696783931E-3</v>
          </cell>
          <cell r="Y5">
            <v>6.5051020408163268E-2</v>
          </cell>
          <cell r="Z5">
            <v>1.4583955352426448E-2</v>
          </cell>
          <cell r="AA5">
            <v>1.0862264631632583E-2</v>
          </cell>
          <cell r="AB5">
            <v>0</v>
          </cell>
          <cell r="AC5">
            <v>3.5261602973410845E-3</v>
          </cell>
        </row>
        <row r="6">
          <cell r="V6">
            <v>2</v>
          </cell>
          <cell r="W6">
            <v>2.4812030075187969E-2</v>
          </cell>
          <cell r="X6">
            <v>8.2052249363387727E-3</v>
          </cell>
          <cell r="Y6">
            <v>8.5884353741496597E-2</v>
          </cell>
          <cell r="Z6">
            <v>2.1910383316873751E-2</v>
          </cell>
          <cell r="AA6">
            <v>1.6420779581721751E-2</v>
          </cell>
          <cell r="AB6">
            <v>0</v>
          </cell>
          <cell r="AC6">
            <v>3.9073668159725532E-3</v>
          </cell>
        </row>
        <row r="7">
          <cell r="V7">
            <v>3</v>
          </cell>
          <cell r="W7">
            <v>2.731829573934837E-2</v>
          </cell>
          <cell r="X7">
            <v>1.1034612845421107E-2</v>
          </cell>
          <cell r="Y7">
            <v>0.10289115646258504</v>
          </cell>
          <cell r="Z7">
            <v>2.4873108105004479E-2</v>
          </cell>
          <cell r="AA7">
            <v>2.1353961599925888E-2</v>
          </cell>
          <cell r="AB7">
            <v>1.104728236853734E-3</v>
          </cell>
          <cell r="AC7">
            <v>4.6697798532354907E-3</v>
          </cell>
        </row>
        <row r="8">
          <cell r="V8">
            <v>4</v>
          </cell>
          <cell r="W8">
            <v>3.1578947368421054E-2</v>
          </cell>
          <cell r="X8">
            <v>1.2166368009054041E-2</v>
          </cell>
          <cell r="Y8">
            <v>0.12159863945578231</v>
          </cell>
          <cell r="Z8">
            <v>2.8892308398980271E-2</v>
          </cell>
          <cell r="AA8">
            <v>2.5082798712277372E-2</v>
          </cell>
          <cell r="AB8">
            <v>1.5466195315952276E-3</v>
          </cell>
          <cell r="AC8">
            <v>5.6227961498141622E-3</v>
          </cell>
        </row>
        <row r="9">
          <cell r="V9">
            <v>5</v>
          </cell>
          <cell r="W9">
            <v>3.3583959899749376E-2</v>
          </cell>
          <cell r="X9">
            <v>1.4995755918136375E-2</v>
          </cell>
          <cell r="Y9">
            <v>0.13520408163265304</v>
          </cell>
          <cell r="Z9">
            <v>3.2222502928274499E-2</v>
          </cell>
          <cell r="AA9">
            <v>2.9992820251522806E-2</v>
          </cell>
          <cell r="AB9">
            <v>1.988510826336721E-3</v>
          </cell>
          <cell r="AC9">
            <v>6.5758124463928336E-3</v>
          </cell>
        </row>
        <row r="10">
          <cell r="V10">
            <v>6</v>
          </cell>
          <cell r="W10">
            <v>3.9348370927318299E-2</v>
          </cell>
          <cell r="X10">
            <v>2.1691973969631236E-2</v>
          </cell>
          <cell r="Y10">
            <v>0.1875</v>
          </cell>
          <cell r="Z10">
            <v>3.7321145586918077E-2</v>
          </cell>
          <cell r="AA10">
            <v>3.6987284897051678E-2</v>
          </cell>
          <cell r="AB10">
            <v>2.4304021210782146E-3</v>
          </cell>
          <cell r="AC10">
            <v>7.5288287429715051E-3</v>
          </cell>
        </row>
        <row r="11">
          <cell r="V11">
            <v>7</v>
          </cell>
          <cell r="W11">
            <v>8.3959899749373429E-2</v>
          </cell>
          <cell r="X11">
            <v>3.7442233330189569E-2</v>
          </cell>
          <cell r="Y11">
            <v>0.23639455782312924</v>
          </cell>
          <cell r="Z11">
            <v>4.2190119657334463E-2</v>
          </cell>
          <cell r="AA11">
            <v>4.4769205827176514E-2</v>
          </cell>
          <cell r="AB11">
            <v>2.4304021210782146E-3</v>
          </cell>
          <cell r="AC11">
            <v>8.0053368912608412E-3</v>
          </cell>
        </row>
        <row r="12">
          <cell r="V12">
            <v>8</v>
          </cell>
          <cell r="W12">
            <v>0.13859649122807016</v>
          </cell>
          <cell r="X12">
            <v>5.6304819390738468E-2</v>
          </cell>
          <cell r="Y12">
            <v>0.26828231292517007</v>
          </cell>
          <cell r="Z12">
            <v>4.7541397763027946E-2</v>
          </cell>
          <cell r="AA12">
            <v>5.1045695624985531E-2</v>
          </cell>
          <cell r="AB12">
            <v>2.4304021210782146E-3</v>
          </cell>
          <cell r="AC12">
            <v>9.1489564471552466E-3</v>
          </cell>
        </row>
        <row r="13">
          <cell r="V13">
            <v>9</v>
          </cell>
          <cell r="W13">
            <v>0.20300751879699247</v>
          </cell>
          <cell r="X13">
            <v>8.6484957087616707E-2</v>
          </cell>
          <cell r="Y13">
            <v>0.2857142857142857</v>
          </cell>
          <cell r="Z13">
            <v>5.2272570680508022E-2</v>
          </cell>
          <cell r="AA13">
            <v>5.7739074044051236E-2</v>
          </cell>
          <cell r="AB13">
            <v>2.4304021210782146E-3</v>
          </cell>
          <cell r="AC13">
            <v>9.3395597064709814E-3</v>
          </cell>
        </row>
        <row r="14">
          <cell r="V14">
            <v>10</v>
          </cell>
          <cell r="W14">
            <v>0.26867167919799495</v>
          </cell>
          <cell r="X14">
            <v>0.11704234650570593</v>
          </cell>
          <cell r="Y14">
            <v>0.29336734693877548</v>
          </cell>
          <cell r="Z14">
            <v>5.771571622149238E-2</v>
          </cell>
          <cell r="AA14">
            <v>6.3668156657479685E-2</v>
          </cell>
          <cell r="AB14">
            <v>4.4189129474149352E-3</v>
          </cell>
          <cell r="AC14">
            <v>9.434861336128848E-3</v>
          </cell>
        </row>
        <row r="15">
          <cell r="V15">
            <v>11</v>
          </cell>
          <cell r="W15">
            <v>0.3225563909774436</v>
          </cell>
          <cell r="X15">
            <v>0.14543053852683202</v>
          </cell>
          <cell r="Y15">
            <v>0.2937925170068027</v>
          </cell>
          <cell r="Z15">
            <v>6.3204795480122172E-2</v>
          </cell>
          <cell r="AA15">
            <v>6.9481436876114605E-2</v>
          </cell>
          <cell r="AB15">
            <v>7.5121520106053909E-3</v>
          </cell>
          <cell r="AC15">
            <v>9.434861336128848E-3</v>
          </cell>
        </row>
        <row r="16">
          <cell r="V16">
            <v>12</v>
          </cell>
          <cell r="W16">
            <v>0.36140350877192984</v>
          </cell>
          <cell r="X16">
            <v>0.17306422710553615</v>
          </cell>
          <cell r="Y16">
            <v>0.29421768707482993</v>
          </cell>
          <cell r="Z16">
            <v>6.9819250821065187E-2</v>
          </cell>
          <cell r="AA16">
            <v>7.6128494337262903E-2</v>
          </cell>
          <cell r="AB16">
            <v>7.9540433053468841E-3</v>
          </cell>
          <cell r="AC16">
            <v>9.434861336128848E-3</v>
          </cell>
        </row>
        <row r="17">
          <cell r="V17">
            <v>13</v>
          </cell>
          <cell r="W17">
            <v>0.40476190476190477</v>
          </cell>
          <cell r="X17">
            <v>0.20465905875695556</v>
          </cell>
          <cell r="Y17">
            <v>0.29421768707482993</v>
          </cell>
          <cell r="Z17">
            <v>7.7306446797271527E-2</v>
          </cell>
          <cell r="AA17">
            <v>8.3285082335502705E-2</v>
          </cell>
          <cell r="AB17">
            <v>9.2797171895713654E-3</v>
          </cell>
          <cell r="AC17">
            <v>9.434861336128848E-3</v>
          </cell>
        </row>
        <row r="18">
          <cell r="V18">
            <v>14</v>
          </cell>
          <cell r="W18">
            <v>0.4556390977443609</v>
          </cell>
          <cell r="X18">
            <v>0.23795152315382437</v>
          </cell>
          <cell r="Y18">
            <v>0.29464285714285715</v>
          </cell>
          <cell r="Z18">
            <v>8.6998461220458873E-2</v>
          </cell>
          <cell r="AA18">
            <v>9.1368089492090701E-2</v>
          </cell>
          <cell r="AB18">
            <v>1.0605391073795847E-2</v>
          </cell>
          <cell r="AC18">
            <v>9.434861336128848E-3</v>
          </cell>
        </row>
        <row r="19">
          <cell r="V19">
            <v>15</v>
          </cell>
          <cell r="W19">
            <v>0.50050125313283211</v>
          </cell>
          <cell r="X19">
            <v>0.27096104875978494</v>
          </cell>
          <cell r="Y19">
            <v>0.29506802721088438</v>
          </cell>
          <cell r="Z19">
            <v>9.354401598493374E-2</v>
          </cell>
          <cell r="AA19">
            <v>9.9150010422215537E-2</v>
          </cell>
          <cell r="AB19">
            <v>1.104728236853734E-2</v>
          </cell>
          <cell r="AC19">
            <v>9.5301629657867145E-3</v>
          </cell>
        </row>
        <row r="20">
          <cell r="V20">
            <v>16</v>
          </cell>
          <cell r="W20">
            <v>0.54060150375939853</v>
          </cell>
          <cell r="X20">
            <v>0.29944355371121378</v>
          </cell>
          <cell r="Y20">
            <v>0.29506802721088438</v>
          </cell>
          <cell r="Z20">
            <v>0.10158241657288533</v>
          </cell>
          <cell r="AA20">
            <v>0.10688561039442296</v>
          </cell>
          <cell r="AB20">
            <v>1.2593901900132567E-2</v>
          </cell>
          <cell r="AC20">
            <v>9.5301629657867145E-3</v>
          </cell>
        </row>
        <row r="21">
          <cell r="V21">
            <v>17</v>
          </cell>
          <cell r="W21">
            <v>0.56616541353383465</v>
          </cell>
          <cell r="X21">
            <v>0.32952937847778929</v>
          </cell>
          <cell r="Y21">
            <v>0.2954931972789116</v>
          </cell>
          <cell r="Z21">
            <v>0.10803610390206932</v>
          </cell>
          <cell r="AA21">
            <v>0.11520022234059801</v>
          </cell>
          <cell r="AB21">
            <v>1.303579319487406E-2</v>
          </cell>
          <cell r="AC21">
            <v>9.5301629657867145E-3</v>
          </cell>
        </row>
        <row r="22">
          <cell r="V22">
            <v>18</v>
          </cell>
          <cell r="W22">
            <v>0.58671679197994997</v>
          </cell>
          <cell r="X22">
            <v>0.35574837310195229</v>
          </cell>
          <cell r="Y22">
            <v>0.2954931972789116</v>
          </cell>
          <cell r="Z22">
            <v>0.11377781860774902</v>
          </cell>
          <cell r="AA22">
            <v>0.12397804386594716</v>
          </cell>
          <cell r="AB22">
            <v>1.3919575784357048E-2</v>
          </cell>
          <cell r="AC22">
            <v>9.7207662251024493E-3</v>
          </cell>
        </row>
        <row r="23">
          <cell r="V23">
            <v>19</v>
          </cell>
          <cell r="W23">
            <v>0.60626566416040106</v>
          </cell>
          <cell r="X23">
            <v>0.38243893237762899</v>
          </cell>
          <cell r="Y23">
            <v>0.2954931972789116</v>
          </cell>
          <cell r="Z23">
            <v>0.12013963850164214</v>
          </cell>
          <cell r="AA23">
            <v>0.13122727378002177</v>
          </cell>
          <cell r="AB23">
            <v>1.4803358373840034E-2</v>
          </cell>
          <cell r="AC23">
            <v>9.7207662251024493E-3</v>
          </cell>
        </row>
        <row r="24">
          <cell r="V24">
            <v>20</v>
          </cell>
          <cell r="W24">
            <v>0.62030075187969935</v>
          </cell>
          <cell r="X24">
            <v>0.40281052532302181</v>
          </cell>
          <cell r="Y24">
            <v>0.2954931972789116</v>
          </cell>
          <cell r="Z24">
            <v>0.12539904917204475</v>
          </cell>
          <cell r="AA24">
            <v>0.13666998633531741</v>
          </cell>
          <cell r="AB24">
            <v>1.4803358373840034E-2</v>
          </cell>
          <cell r="AC24">
            <v>9.7207662251024493E-3</v>
          </cell>
        </row>
        <row r="25">
          <cell r="V25">
            <v>21</v>
          </cell>
          <cell r="W25">
            <v>0.63433583959899764</v>
          </cell>
          <cell r="X25">
            <v>0.42271055361690091</v>
          </cell>
          <cell r="Y25">
            <v>0.2954931972789116</v>
          </cell>
          <cell r="Z25">
            <v>0.13001538779541125</v>
          </cell>
          <cell r="AA25">
            <v>0.1409546749426778</v>
          </cell>
          <cell r="AB25">
            <v>1.5245249668581528E-2</v>
          </cell>
          <cell r="AC25">
            <v>9.7207662251024493E-3</v>
          </cell>
        </row>
        <row r="26">
          <cell r="V26">
            <v>22</v>
          </cell>
          <cell r="W26">
            <v>0.64486215538847136</v>
          </cell>
          <cell r="X26">
            <v>0.43808356125624826</v>
          </cell>
          <cell r="Y26">
            <v>0.296343537414966</v>
          </cell>
          <cell r="Z26">
            <v>0.13419535610114608</v>
          </cell>
          <cell r="AA26">
            <v>0.14628158510317993</v>
          </cell>
          <cell r="AB26">
            <v>1.5466195315952275E-2</v>
          </cell>
          <cell r="AC26">
            <v>9.7207662251024493E-3</v>
          </cell>
        </row>
        <row r="27">
          <cell r="V27">
            <v>23</v>
          </cell>
          <cell r="W27">
            <v>0.66365914786967439</v>
          </cell>
          <cell r="X27">
            <v>0.45241912666226541</v>
          </cell>
          <cell r="Y27">
            <v>0.296343537414966</v>
          </cell>
          <cell r="Z27">
            <v>0.13844422498334907</v>
          </cell>
          <cell r="AA27">
            <v>0.1500104222155314</v>
          </cell>
          <cell r="AB27">
            <v>1.6349977905435263E-2</v>
          </cell>
          <cell r="AC27">
            <v>9.7207662251024493E-3</v>
          </cell>
        </row>
        <row r="28">
          <cell r="V28">
            <v>24</v>
          </cell>
          <cell r="W28">
            <v>0.67919799498746891</v>
          </cell>
          <cell r="X28">
            <v>0.46892388946524571</v>
          </cell>
          <cell r="Y28">
            <v>0.29719387755102039</v>
          </cell>
          <cell r="Z28">
            <v>0.1423945247008567</v>
          </cell>
          <cell r="AA28">
            <v>0.15424878986497439</v>
          </cell>
          <cell r="AB28">
            <v>1.7012814847547502E-2</v>
          </cell>
          <cell r="AC28">
            <v>9.7207662251024493E-3</v>
          </cell>
        </row>
        <row r="29">
          <cell r="V29">
            <v>25</v>
          </cell>
          <cell r="W29">
            <v>0.71278195488721829</v>
          </cell>
          <cell r="X29">
            <v>0.48542865226822601</v>
          </cell>
          <cell r="Y29">
            <v>0.29889455782312924</v>
          </cell>
          <cell r="Z29">
            <v>0.14668932730070511</v>
          </cell>
          <cell r="AA29">
            <v>0.1604326377469486</v>
          </cell>
          <cell r="AB29">
            <v>1.7896597437030488E-2</v>
          </cell>
          <cell r="AC29">
            <v>9.7207662251024493E-3</v>
          </cell>
        </row>
        <row r="30">
          <cell r="V30">
            <v>26</v>
          </cell>
          <cell r="W30">
            <v>0.73934837092731853</v>
          </cell>
          <cell r="X30">
            <v>0.50532868056210511</v>
          </cell>
          <cell r="Y30">
            <v>0.30144557823129248</v>
          </cell>
          <cell r="Z30">
            <v>0.15162720194758966</v>
          </cell>
          <cell r="AA30">
            <v>0.1656205850336985</v>
          </cell>
          <cell r="AB30">
            <v>1.9885108263367209E-2</v>
          </cell>
          <cell r="AC30">
            <v>9.7207662251024493E-3</v>
          </cell>
        </row>
        <row r="31">
          <cell r="V31">
            <v>27</v>
          </cell>
          <cell r="W31">
            <v>0.75689223057644139</v>
          </cell>
          <cell r="X31">
            <v>0.52371970197114026</v>
          </cell>
          <cell r="Y31">
            <v>0.30314625850340132</v>
          </cell>
          <cell r="Z31">
            <v>0.15631244114742429</v>
          </cell>
          <cell r="AA31">
            <v>0.17060008800982004</v>
          </cell>
          <cell r="AB31">
            <v>2.1652673442333181E-2</v>
          </cell>
          <cell r="AC31">
            <v>9.8160678547603158E-3</v>
          </cell>
        </row>
        <row r="32">
          <cell r="V32">
            <v>28</v>
          </cell>
          <cell r="W32">
            <v>0.77243107769423591</v>
          </cell>
          <cell r="X32">
            <v>0.537489389795341</v>
          </cell>
          <cell r="Y32">
            <v>0.30654761904761901</v>
          </cell>
          <cell r="Z32">
            <v>0.16076801175903174</v>
          </cell>
          <cell r="AA32">
            <v>0.17532482571739583</v>
          </cell>
          <cell r="AB32">
            <v>2.3641184268669901E-2</v>
          </cell>
          <cell r="AC32">
            <v>1.0101972743733917E-2</v>
          </cell>
        </row>
        <row r="33">
          <cell r="V33">
            <v>29</v>
          </cell>
          <cell r="W33">
            <v>0.78295739348370963</v>
          </cell>
          <cell r="X33">
            <v>0.55144770348014716</v>
          </cell>
          <cell r="Y33">
            <v>0.31335034013605439</v>
          </cell>
          <cell r="Z33">
            <v>0.16549918467651181</v>
          </cell>
          <cell r="AA33">
            <v>0.18004956342497161</v>
          </cell>
          <cell r="AB33">
            <v>2.6955368979231103E-2</v>
          </cell>
          <cell r="AC33">
            <v>1.0197274373391784E-2</v>
          </cell>
        </row>
        <row r="34">
          <cell r="V34">
            <v>30</v>
          </cell>
          <cell r="W34">
            <v>0.79248120300751912</v>
          </cell>
          <cell r="X34">
            <v>0.5638026973498067</v>
          </cell>
          <cell r="Y34">
            <v>0.31802721088435371</v>
          </cell>
          <cell r="Z34">
            <v>0.1705059598998645</v>
          </cell>
          <cell r="AA34">
            <v>0.18361627718461215</v>
          </cell>
          <cell r="AB34">
            <v>2.9827662395050809E-2</v>
          </cell>
          <cell r="AC34">
            <v>1.0197274373391784E-2</v>
          </cell>
        </row>
        <row r="35">
          <cell r="V35">
            <v>31</v>
          </cell>
          <cell r="W35">
            <v>0.80100250626566449</v>
          </cell>
          <cell r="X35">
            <v>0.57606337828916354</v>
          </cell>
          <cell r="Y35">
            <v>0.32610544217687071</v>
          </cell>
          <cell r="Z35">
            <v>0.17620174088789878</v>
          </cell>
          <cell r="AA35">
            <v>0.18854945920281629</v>
          </cell>
          <cell r="AB35">
            <v>3.3362792752982762E-2</v>
          </cell>
          <cell r="AC35">
            <v>1.0197274373391784E-2</v>
          </cell>
        </row>
        <row r="36">
          <cell r="V36">
            <v>32</v>
          </cell>
          <cell r="W36">
            <v>0.80827067669172969</v>
          </cell>
          <cell r="X36">
            <v>0.58719230406488743</v>
          </cell>
          <cell r="Y36">
            <v>0.3375850340136054</v>
          </cell>
          <cell r="Z36">
            <v>0.18118554925242877</v>
          </cell>
          <cell r="AA36">
            <v>0.19313523403663985</v>
          </cell>
          <cell r="AB36">
            <v>3.6456031816173219E-2</v>
          </cell>
          <cell r="AC36">
            <v>1.0197274373391784E-2</v>
          </cell>
        </row>
        <row r="37">
          <cell r="V37">
            <v>33</v>
          </cell>
          <cell r="W37">
            <v>0.8132832080200505</v>
          </cell>
          <cell r="X37">
            <v>0.59652928416485917</v>
          </cell>
          <cell r="Y37">
            <v>0.35034013605442171</v>
          </cell>
          <cell r="Z37">
            <v>0.18713396568751295</v>
          </cell>
          <cell r="AA37">
            <v>0.19802209509692659</v>
          </cell>
          <cell r="AB37">
            <v>3.7560760053026956E-2</v>
          </cell>
          <cell r="AC37">
            <v>1.0483179262365385E-2</v>
          </cell>
        </row>
        <row r="38">
          <cell r="V38">
            <v>34</v>
          </cell>
          <cell r="W38">
            <v>0.8210526315789477</v>
          </cell>
          <cell r="X38">
            <v>0.60775252287088577</v>
          </cell>
          <cell r="Y38">
            <v>0.36011904761904756</v>
          </cell>
          <cell r="Z38">
            <v>0.19347281872258335</v>
          </cell>
          <cell r="AA38">
            <v>0.20265419088866757</v>
          </cell>
          <cell r="AB38">
            <v>4.1316836058329649E-2</v>
          </cell>
          <cell r="AC38">
            <v>1.0769084151338986E-2</v>
          </cell>
        </row>
        <row r="39">
          <cell r="V39">
            <v>35</v>
          </cell>
          <cell r="W39">
            <v>0.82756892230576473</v>
          </cell>
          <cell r="X39">
            <v>0.61954163915872884</v>
          </cell>
          <cell r="Y39">
            <v>0.3732993197278911</v>
          </cell>
          <cell r="Z39">
            <v>0.20004134034588092</v>
          </cell>
          <cell r="AA39">
            <v>0.20893068068647658</v>
          </cell>
          <cell r="AB39">
            <v>4.5956694653115332E-2</v>
          </cell>
          <cell r="AC39">
            <v>1.0959687410654721E-2</v>
          </cell>
        </row>
        <row r="40">
          <cell r="V40">
            <v>36</v>
          </cell>
          <cell r="W40">
            <v>0.83859649122807045</v>
          </cell>
          <cell r="X40">
            <v>0.63227388474959934</v>
          </cell>
          <cell r="Y40">
            <v>0.38350340136054417</v>
          </cell>
          <cell r="Z40">
            <v>0.20911324958085487</v>
          </cell>
          <cell r="AA40">
            <v>0.22083516687125088</v>
          </cell>
          <cell r="AB40">
            <v>4.9491825011047277E-2</v>
          </cell>
          <cell r="AC40">
            <v>1.1245592299628323E-2</v>
          </cell>
        </row>
        <row r="41">
          <cell r="V41">
            <v>37</v>
          </cell>
          <cell r="W41">
            <v>0.85789473684210549</v>
          </cell>
          <cell r="X41">
            <v>0.655286239743469</v>
          </cell>
          <cell r="Y41">
            <v>0.40391156462585032</v>
          </cell>
          <cell r="Z41">
            <v>0.22250292827449994</v>
          </cell>
          <cell r="AA41">
            <v>0.25448734279824903</v>
          </cell>
          <cell r="AB41">
            <v>5.6562085726911175E-2</v>
          </cell>
          <cell r="AC41">
            <v>1.1245592299628323E-2</v>
          </cell>
        </row>
        <row r="42">
          <cell r="V42">
            <v>38</v>
          </cell>
          <cell r="W42">
            <v>0.8807017543859651</v>
          </cell>
          <cell r="X42">
            <v>0.67961897576157704</v>
          </cell>
          <cell r="Y42">
            <v>0.42006802721088432</v>
          </cell>
          <cell r="Z42">
            <v>0.23630601042695396</v>
          </cell>
          <cell r="AA42">
            <v>0.28531394029228518</v>
          </cell>
          <cell r="AB42">
            <v>6.8935041979672998E-2</v>
          </cell>
          <cell r="AC42">
            <v>1.1436195558944057E-2</v>
          </cell>
        </row>
        <row r="43">
          <cell r="V43">
            <v>39</v>
          </cell>
          <cell r="W43">
            <v>0.89774436090225584</v>
          </cell>
          <cell r="X43">
            <v>0.70281995661605223</v>
          </cell>
          <cell r="Y43">
            <v>0.43920068027210879</v>
          </cell>
          <cell r="Z43">
            <v>0.24916745136767648</v>
          </cell>
          <cell r="AA43">
            <v>0.30495402644926689</v>
          </cell>
          <cell r="AB43">
            <v>7.7993813521873623E-2</v>
          </cell>
          <cell r="AC43">
            <v>1.1531497188601924E-2</v>
          </cell>
        </row>
        <row r="44">
          <cell r="V44">
            <v>40</v>
          </cell>
          <cell r="W44">
            <v>0.91829573934837117</v>
          </cell>
          <cell r="X44">
            <v>0.72300292370083952</v>
          </cell>
          <cell r="Y44">
            <v>0.45705782312925164</v>
          </cell>
          <cell r="Z44">
            <v>0.26283273236719418</v>
          </cell>
          <cell r="AA44">
            <v>0.32394561919540488</v>
          </cell>
          <cell r="AB44">
            <v>8.3517454706142288E-2</v>
          </cell>
          <cell r="AC44">
            <v>1.162679881825979E-2</v>
          </cell>
        </row>
        <row r="45">
          <cell r="V45">
            <v>41</v>
          </cell>
          <cell r="W45">
            <v>0.9320802005012534</v>
          </cell>
          <cell r="X45">
            <v>0.74252570027350762</v>
          </cell>
          <cell r="Y45">
            <v>0.47023809523809518</v>
          </cell>
          <cell r="Z45">
            <v>0.27500516754323517</v>
          </cell>
          <cell r="AA45">
            <v>0.34034323829816793</v>
          </cell>
          <cell r="AB45">
            <v>9.4122845779938138E-2</v>
          </cell>
          <cell r="AC45">
            <v>1.1722100447917657E-2</v>
          </cell>
        </row>
        <row r="46">
          <cell r="V46">
            <v>42</v>
          </cell>
          <cell r="W46">
            <v>0.93884711779448649</v>
          </cell>
          <cell r="X46">
            <v>0.7581816467037632</v>
          </cell>
          <cell r="Y46">
            <v>0.47661564625850333</v>
          </cell>
          <cell r="Z46">
            <v>0.28807331021336219</v>
          </cell>
          <cell r="AA46">
            <v>0.35159923107209851</v>
          </cell>
          <cell r="AB46">
            <v>0.10251878038002651</v>
          </cell>
          <cell r="AC46">
            <v>1.1912703707233392E-2</v>
          </cell>
        </row>
        <row r="47">
          <cell r="V47">
            <v>43</v>
          </cell>
          <cell r="W47">
            <v>0.94511278195488746</v>
          </cell>
          <cell r="X47">
            <v>0.77346034141280784</v>
          </cell>
          <cell r="Y47">
            <v>0.48724489795918363</v>
          </cell>
          <cell r="Z47">
            <v>0.29856916469534467</v>
          </cell>
          <cell r="AA47">
            <v>0.35979804062348003</v>
          </cell>
          <cell r="AB47">
            <v>0.1100309323906319</v>
          </cell>
          <cell r="AC47">
            <v>1.2389211855522728E-2</v>
          </cell>
        </row>
        <row r="48">
          <cell r="V48">
            <v>44</v>
          </cell>
          <cell r="W48">
            <v>0.95062656641604037</v>
          </cell>
          <cell r="X48">
            <v>0.78675846458549481</v>
          </cell>
          <cell r="Y48">
            <v>0.49659863945578225</v>
          </cell>
          <cell r="Z48">
            <v>0.30791667623619123</v>
          </cell>
          <cell r="AA48">
            <v>0.36644509808462833</v>
          </cell>
          <cell r="AB48">
            <v>0.11886875828546177</v>
          </cell>
          <cell r="AC48">
            <v>1.2579815114838463E-2</v>
          </cell>
        </row>
        <row r="49">
          <cell r="V49">
            <v>45</v>
          </cell>
          <cell r="W49">
            <v>0.95513784461152906</v>
          </cell>
          <cell r="X49">
            <v>0.7994907101763653</v>
          </cell>
          <cell r="Y49">
            <v>0.50425170068027203</v>
          </cell>
          <cell r="Z49">
            <v>0.31786132610642848</v>
          </cell>
          <cell r="AA49">
            <v>0.37165620585033693</v>
          </cell>
          <cell r="AB49">
            <v>0.1237295625276182</v>
          </cell>
          <cell r="AC49">
            <v>1.2770418374154198E-2</v>
          </cell>
        </row>
        <row r="50">
          <cell r="V50">
            <v>46</v>
          </cell>
          <cell r="W50">
            <v>0.95789473684210547</v>
          </cell>
          <cell r="X50">
            <v>0.81137413939451108</v>
          </cell>
          <cell r="Y50">
            <v>0.5144557823129251</v>
          </cell>
          <cell r="Z50">
            <v>0.32704806963551603</v>
          </cell>
          <cell r="AA50">
            <v>0.37605669685249088</v>
          </cell>
          <cell r="AB50">
            <v>0.12991604065399912</v>
          </cell>
          <cell r="AC50">
            <v>1.3151624892785665E-2</v>
          </cell>
        </row>
        <row r="51">
          <cell r="V51">
            <v>47</v>
          </cell>
          <cell r="W51">
            <v>0.96115288220551398</v>
          </cell>
          <cell r="X51">
            <v>0.82118268414599649</v>
          </cell>
          <cell r="Y51">
            <v>0.52295918367346927</v>
          </cell>
          <cell r="Z51">
            <v>0.33575250912932647</v>
          </cell>
          <cell r="AA51">
            <v>0.37936864534358566</v>
          </cell>
          <cell r="AB51">
            <v>0.13809102960671674</v>
          </cell>
          <cell r="AC51">
            <v>1.3628133041075002E-2</v>
          </cell>
        </row>
        <row r="52">
          <cell r="V52">
            <v>48</v>
          </cell>
          <cell r="W52">
            <v>0.96290726817042627</v>
          </cell>
          <cell r="X52">
            <v>0.83136848061869295</v>
          </cell>
          <cell r="Y52">
            <v>0.52933673469387743</v>
          </cell>
          <cell r="Z52">
            <v>0.34418134631726427</v>
          </cell>
          <cell r="AA52">
            <v>0.38228686569238246</v>
          </cell>
          <cell r="AB52">
            <v>0.14759169244365886</v>
          </cell>
          <cell r="AC52">
            <v>1.4104641189364338E-2</v>
          </cell>
        </row>
        <row r="53">
          <cell r="V53">
            <v>49</v>
          </cell>
          <cell r="W53">
            <v>0.96416040100250644</v>
          </cell>
          <cell r="X53">
            <v>0.84240309346411402</v>
          </cell>
          <cell r="Y53">
            <v>0.53613945578231281</v>
          </cell>
          <cell r="Z53">
            <v>0.35279391837578383</v>
          </cell>
          <cell r="AA53">
            <v>0.38562197466243597</v>
          </cell>
          <cell r="AB53">
            <v>0.16084843128590368</v>
          </cell>
          <cell r="AC53">
            <v>1.4390546078337939E-2</v>
          </cell>
        </row>
        <row r="54">
          <cell r="V54">
            <v>50</v>
          </cell>
          <cell r="W54">
            <v>0.96766917293233101</v>
          </cell>
          <cell r="X54">
            <v>0.85390927096104885</v>
          </cell>
          <cell r="Y54">
            <v>0.54421768707482987</v>
          </cell>
          <cell r="Z54">
            <v>0.36177396017546687</v>
          </cell>
          <cell r="AA54">
            <v>0.38918868842207655</v>
          </cell>
          <cell r="AB54">
            <v>0.17786124613345117</v>
          </cell>
          <cell r="AC54">
            <v>1.534356237491661E-2</v>
          </cell>
        </row>
        <row r="55">
          <cell r="V55">
            <v>51</v>
          </cell>
          <cell r="W55">
            <v>0.96867167919799513</v>
          </cell>
          <cell r="X55">
            <v>0.8647552579458645</v>
          </cell>
          <cell r="Y55">
            <v>0.55102040816326525</v>
          </cell>
          <cell r="Z55">
            <v>0.37040949909280912</v>
          </cell>
          <cell r="AA55">
            <v>0.39180582254441021</v>
          </cell>
          <cell r="AB55">
            <v>0.19001325673884223</v>
          </cell>
          <cell r="AC55">
            <v>1.5724768893548079E-2</v>
          </cell>
        </row>
        <row r="56">
          <cell r="V56">
            <v>52</v>
          </cell>
          <cell r="W56">
            <v>0.97067669172932347</v>
          </cell>
          <cell r="X56">
            <v>0.87503536734886367</v>
          </cell>
          <cell r="Y56">
            <v>0.55909863945578231</v>
          </cell>
          <cell r="Z56">
            <v>0.37893020371603781</v>
          </cell>
          <cell r="AA56">
            <v>0.39504828959862887</v>
          </cell>
          <cell r="AB56">
            <v>0.20437472381794078</v>
          </cell>
          <cell r="AC56">
            <v>1.6010673782521682E-2</v>
          </cell>
        </row>
        <row r="57">
          <cell r="V57">
            <v>53</v>
          </cell>
          <cell r="W57">
            <v>0.97192982456140364</v>
          </cell>
          <cell r="X57">
            <v>0.88474959917004636</v>
          </cell>
          <cell r="Y57">
            <v>0.56760204081632648</v>
          </cell>
          <cell r="Z57">
            <v>0.38655520084518047</v>
          </cell>
          <cell r="AA57">
            <v>0.39789702851054959</v>
          </cell>
          <cell r="AB57">
            <v>0.21807335395492708</v>
          </cell>
          <cell r="AC57">
            <v>1.6391880301153152E-2</v>
          </cell>
        </row>
        <row r="58">
          <cell r="V58">
            <v>54</v>
          </cell>
          <cell r="W58">
            <v>0.97318295739348382</v>
          </cell>
          <cell r="X58">
            <v>0.89512402150334824</v>
          </cell>
          <cell r="Y58">
            <v>0.5714285714285714</v>
          </cell>
          <cell r="Z58">
            <v>0.39420316483314582</v>
          </cell>
          <cell r="AA58">
            <v>0.40062996502767678</v>
          </cell>
          <cell r="AB58">
            <v>0.23110914714980113</v>
          </cell>
          <cell r="AC58">
            <v>1.6963690079100355E-2</v>
          </cell>
        </row>
        <row r="59">
          <cell r="V59">
            <v>55</v>
          </cell>
          <cell r="W59">
            <v>0.97393483709273199</v>
          </cell>
          <cell r="X59">
            <v>0.90464962746392541</v>
          </cell>
          <cell r="Y59">
            <v>0.5769557823129251</v>
          </cell>
          <cell r="Z59">
            <v>0.40088652075055697</v>
          </cell>
          <cell r="AA59">
            <v>0.40336290154480398</v>
          </cell>
          <cell r="AB59">
            <v>0.24281926646045071</v>
          </cell>
          <cell r="AC59">
            <v>1.7249594968073958E-2</v>
          </cell>
        </row>
        <row r="60">
          <cell r="V60">
            <v>56</v>
          </cell>
          <cell r="W60">
            <v>0.97468671679198016</v>
          </cell>
          <cell r="X60">
            <v>0.9121003489578422</v>
          </cell>
          <cell r="Y60">
            <v>0.58503401360544216</v>
          </cell>
          <cell r="Z60">
            <v>0.40734020807974097</v>
          </cell>
          <cell r="AA60">
            <v>0.40544734465108739</v>
          </cell>
          <cell r="AB60">
            <v>0.24878479893946087</v>
          </cell>
          <cell r="AC60">
            <v>1.7440198227389691E-2</v>
          </cell>
        </row>
        <row r="61">
          <cell r="V61">
            <v>57</v>
          </cell>
          <cell r="W61">
            <v>0.97568922305764427</v>
          </cell>
          <cell r="X61">
            <v>0.91898519286994251</v>
          </cell>
          <cell r="Y61">
            <v>0.59183673469387754</v>
          </cell>
          <cell r="Z61">
            <v>0.41363312739716596</v>
          </cell>
          <cell r="AA61">
            <v>0.40727702248882508</v>
          </cell>
          <cell r="AB61">
            <v>0.25607600530269553</v>
          </cell>
          <cell r="AC61">
            <v>1.7630801486705424E-2</v>
          </cell>
        </row>
        <row r="62">
          <cell r="V62">
            <v>58</v>
          </cell>
          <cell r="W62">
            <v>0.97669172932330839</v>
          </cell>
          <cell r="X62">
            <v>0.92454965575780446</v>
          </cell>
          <cell r="Y62">
            <v>0.59523809523809523</v>
          </cell>
          <cell r="Z62">
            <v>0.42045428446751343</v>
          </cell>
          <cell r="AA62">
            <v>0.4092688236792737</v>
          </cell>
          <cell r="AB62">
            <v>0.26623950508174987</v>
          </cell>
          <cell r="AC62">
            <v>1.7726103116363291E-2</v>
          </cell>
        </row>
        <row r="63">
          <cell r="V63">
            <v>59</v>
          </cell>
          <cell r="W63">
            <v>0.9771929824561405</v>
          </cell>
          <cell r="X63">
            <v>0.92973686692445545</v>
          </cell>
          <cell r="Y63">
            <v>0.60331632653061229</v>
          </cell>
          <cell r="Z63">
            <v>0.426287866608484</v>
          </cell>
          <cell r="AA63">
            <v>0.41116798295388751</v>
          </cell>
          <cell r="AB63">
            <v>0.27264692885550151</v>
          </cell>
          <cell r="AC63">
            <v>1.8297912894310493E-2</v>
          </cell>
        </row>
        <row r="64">
          <cell r="V64">
            <v>60</v>
          </cell>
          <cell r="W64">
            <v>0.97819548872180462</v>
          </cell>
          <cell r="X64">
            <v>0.93501839102140916</v>
          </cell>
          <cell r="Y64">
            <v>0.60841836734693877</v>
          </cell>
          <cell r="Z64">
            <v>0.43253485220826354</v>
          </cell>
          <cell r="AA64">
            <v>0.4129513398337078</v>
          </cell>
          <cell r="AB64">
            <v>0.27993813521873617</v>
          </cell>
          <cell r="AC64">
            <v>1.8774421042599829E-2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agram1"/>
      <sheetName val="Diagram 4"/>
    </sheetNames>
    <sheetDataSet>
      <sheetData sheetId="0" refreshError="1"/>
      <sheetData sheetId="1">
        <row r="2">
          <cell r="B2" t="str">
            <v>Bensin</v>
          </cell>
          <cell r="C2" t="str">
            <v xml:space="preserve">Diesel </v>
          </cell>
          <cell r="D2" t="str">
            <v>El</v>
          </cell>
          <cell r="E2" t="str">
            <v xml:space="preserve">Elhybrider </v>
          </cell>
          <cell r="F2" t="str">
            <v xml:space="preserve">Laddhybrider </v>
          </cell>
          <cell r="G2" t="str">
            <v xml:space="preserve">Gas </v>
          </cell>
        </row>
        <row r="3">
          <cell r="A3">
            <v>2015</v>
          </cell>
          <cell r="B3">
            <v>5.4766826776919804E-2</v>
          </cell>
          <cell r="C3">
            <v>9.2170542635658909E-2</v>
          </cell>
          <cell r="D3">
            <v>0.33333333333333331</v>
          </cell>
          <cell r="E3">
            <v>8.2791652411905572E-2</v>
          </cell>
          <cell r="F3">
            <v>0.49009040333796938</v>
          </cell>
          <cell r="G3">
            <v>0.3360031256104708</v>
          </cell>
        </row>
        <row r="4">
          <cell r="A4">
            <v>2016</v>
          </cell>
          <cell r="B4">
            <v>7.2418233324748907E-2</v>
          </cell>
          <cell r="C4">
            <v>0.11185882610404015</v>
          </cell>
          <cell r="D4">
            <v>0.24022719679251586</v>
          </cell>
          <cell r="E4">
            <v>8.2428864769727189E-2</v>
          </cell>
          <cell r="F4">
            <v>0.54169096209912537</v>
          </cell>
          <cell r="G4">
            <v>0.25984251968503935</v>
          </cell>
        </row>
        <row r="5">
          <cell r="A5">
            <v>2017</v>
          </cell>
          <cell r="B5">
            <v>8.8838818190473165E-2</v>
          </cell>
          <cell r="C5">
            <v>0.13589997226103931</v>
          </cell>
          <cell r="D5">
            <v>0.22493941396783432</v>
          </cell>
          <cell r="E5">
            <v>5.504291845493562E-2</v>
          </cell>
          <cell r="F5">
            <v>0.43511163925198576</v>
          </cell>
          <cell r="G5">
            <v>0.29589524049357846</v>
          </cell>
        </row>
        <row r="6">
          <cell r="A6">
            <v>2018</v>
          </cell>
          <cell r="B6">
            <v>0.10072608855748873</v>
          </cell>
          <cell r="C6">
            <v>0.12948205721604844</v>
          </cell>
          <cell r="D6">
            <v>0.26262767594795017</v>
          </cell>
          <cell r="E6">
            <v>4.077069457659372E-2</v>
          </cell>
          <cell r="F6">
            <v>0.35518774930081154</v>
          </cell>
          <cell r="G6">
            <v>0.16392944038929441</v>
          </cell>
        </row>
        <row r="7">
          <cell r="A7">
            <v>2019</v>
          </cell>
          <cell r="B7">
            <v>9.066635641778889E-2</v>
          </cell>
          <cell r="C7">
            <v>0.11043759522238246</v>
          </cell>
          <cell r="D7">
            <v>0.12880754860363497</v>
          </cell>
          <cell r="E7">
            <v>3.8812067881835326E-2</v>
          </cell>
          <cell r="F7">
            <v>0.25009033605010639</v>
          </cell>
          <cell r="G7">
            <v>7.9058539529269764E-2</v>
          </cell>
        </row>
        <row r="8">
          <cell r="A8">
            <v>2020</v>
          </cell>
          <cell r="B8">
            <v>6.3258897418004181E-2</v>
          </cell>
          <cell r="C8">
            <v>9.8174019067765489E-2</v>
          </cell>
          <cell r="D8">
            <v>8.3994732533722458E-2</v>
          </cell>
          <cell r="E8">
            <v>1.7232998983694931E-3</v>
          </cell>
          <cell r="F8">
            <v>8.1365107206580578E-2</v>
          </cell>
          <cell r="G8">
            <v>5.0496453900709219E-2</v>
          </cell>
        </row>
        <row r="9">
          <cell r="A9">
            <v>2021</v>
          </cell>
          <cell r="B9">
            <v>4.8137888581101879E-2</v>
          </cell>
          <cell r="C9">
            <v>5.8305728216771505E-2</v>
          </cell>
          <cell r="D9">
            <v>2.5777025275997303E-2</v>
          </cell>
          <cell r="E9">
            <v>1.3796246426647885E-2</v>
          </cell>
          <cell r="F9">
            <v>2.8145780051150895E-2</v>
          </cell>
          <cell r="G9">
            <v>1.4857881136950904E-2</v>
          </cell>
        </row>
        <row r="10">
          <cell r="A10">
            <v>2022</v>
          </cell>
          <cell r="B10">
            <v>1.0691926777402709E-2</v>
          </cell>
          <cell r="C10">
            <v>2.5742089811895182E-2</v>
          </cell>
          <cell r="D10">
            <v>1.632644572236723E-3</v>
          </cell>
          <cell r="E10">
            <v>1.3119379298183742E-2</v>
          </cell>
          <cell r="F10">
            <v>2.6956196181205541E-3</v>
          </cell>
          <cell r="G10">
            <v>1.0422094841063053E-3</v>
          </cell>
        </row>
      </sheetData>
    </sheetDataSet>
  </externalBook>
</externalLink>
</file>

<file path=xl/theme/theme1.xml><?xml version="1.0" encoding="utf-8"?>
<a:theme xmlns:a="http://schemas.openxmlformats.org/drawingml/2006/main" name="Office-tema">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I27"/>
  <sheetViews>
    <sheetView showGridLines="0" tabSelected="1" workbookViewId="0">
      <selection sqref="A1:I1"/>
    </sheetView>
  </sheetViews>
  <sheetFormatPr defaultRowHeight="11.4" x14ac:dyDescent="0.2"/>
  <cols>
    <col min="1" max="1" width="9.109375" style="3"/>
    <col min="2" max="2" width="11.33203125" style="3" customWidth="1"/>
    <col min="3" max="10" width="9.109375" style="3"/>
    <col min="11" max="254" width="10.33203125" style="3"/>
    <col min="255" max="255" width="12.88671875" style="3" customWidth="1"/>
    <col min="256" max="510" width="10.33203125" style="3"/>
    <col min="511" max="511" width="12.88671875" style="3" customWidth="1"/>
    <col min="512" max="766" width="10.33203125" style="3"/>
    <col min="767" max="767" width="12.88671875" style="3" customWidth="1"/>
    <col min="768" max="1022" width="10.33203125" style="3"/>
    <col min="1023" max="1023" width="12.88671875" style="3" customWidth="1"/>
    <col min="1024" max="1278" width="9.109375" style="3"/>
    <col min="1279" max="1279" width="12.88671875" style="3" customWidth="1"/>
    <col min="1280" max="1534" width="10.33203125" style="3"/>
    <col min="1535" max="1535" width="12.88671875" style="3" customWidth="1"/>
    <col min="1536" max="1790" width="10.33203125" style="3"/>
    <col min="1791" max="1791" width="12.88671875" style="3" customWidth="1"/>
    <col min="1792" max="2046" width="10.33203125" style="3"/>
    <col min="2047" max="2047" width="12.88671875" style="3" customWidth="1"/>
    <col min="2048" max="2302" width="9.109375" style="3"/>
    <col min="2303" max="2303" width="12.88671875" style="3" customWidth="1"/>
    <col min="2304" max="2558" width="10.33203125" style="3"/>
    <col min="2559" max="2559" width="12.88671875" style="3" customWidth="1"/>
    <col min="2560" max="2814" width="10.33203125" style="3"/>
    <col min="2815" max="2815" width="12.88671875" style="3" customWidth="1"/>
    <col min="2816" max="3070" width="10.33203125" style="3"/>
    <col min="3071" max="3071" width="12.88671875" style="3" customWidth="1"/>
    <col min="3072" max="3326" width="9.109375" style="3"/>
    <col min="3327" max="3327" width="12.88671875" style="3" customWidth="1"/>
    <col min="3328" max="3582" width="10.33203125" style="3"/>
    <col min="3583" max="3583" width="12.88671875" style="3" customWidth="1"/>
    <col min="3584" max="3838" width="10.33203125" style="3"/>
    <col min="3839" max="3839" width="12.88671875" style="3" customWidth="1"/>
    <col min="3840" max="4094" width="10.33203125" style="3"/>
    <col min="4095" max="4095" width="12.88671875" style="3" customWidth="1"/>
    <col min="4096" max="4350" width="9.109375" style="3"/>
    <col min="4351" max="4351" width="12.88671875" style="3" customWidth="1"/>
    <col min="4352" max="4606" width="10.33203125" style="3"/>
    <col min="4607" max="4607" width="12.88671875" style="3" customWidth="1"/>
    <col min="4608" max="4862" width="10.33203125" style="3"/>
    <col min="4863" max="4863" width="12.88671875" style="3" customWidth="1"/>
    <col min="4864" max="5118" width="10.33203125" style="3"/>
    <col min="5119" max="5119" width="12.88671875" style="3" customWidth="1"/>
    <col min="5120" max="5374" width="9.109375" style="3"/>
    <col min="5375" max="5375" width="12.88671875" style="3" customWidth="1"/>
    <col min="5376" max="5630" width="10.33203125" style="3"/>
    <col min="5631" max="5631" width="12.88671875" style="3" customWidth="1"/>
    <col min="5632" max="5886" width="10.33203125" style="3"/>
    <col min="5887" max="5887" width="12.88671875" style="3" customWidth="1"/>
    <col min="5888" max="6142" width="10.33203125" style="3"/>
    <col min="6143" max="6143" width="12.88671875" style="3" customWidth="1"/>
    <col min="6144" max="6398" width="9.109375" style="3"/>
    <col min="6399" max="6399" width="12.88671875" style="3" customWidth="1"/>
    <col min="6400" max="6654" width="10.33203125" style="3"/>
    <col min="6655" max="6655" width="12.88671875" style="3" customWidth="1"/>
    <col min="6656" max="6910" width="10.33203125" style="3"/>
    <col min="6911" max="6911" width="12.88671875" style="3" customWidth="1"/>
    <col min="6912" max="7166" width="10.33203125" style="3"/>
    <col min="7167" max="7167" width="12.88671875" style="3" customWidth="1"/>
    <col min="7168" max="7422" width="9.109375" style="3"/>
    <col min="7423" max="7423" width="12.88671875" style="3" customWidth="1"/>
    <col min="7424" max="7678" width="10.33203125" style="3"/>
    <col min="7679" max="7679" width="12.88671875" style="3" customWidth="1"/>
    <col min="7680" max="7934" width="10.33203125" style="3"/>
    <col min="7935" max="7935" width="12.88671875" style="3" customWidth="1"/>
    <col min="7936" max="8190" width="10.33203125" style="3"/>
    <col min="8191" max="8191" width="12.88671875" style="3" customWidth="1"/>
    <col min="8192" max="8446" width="9.109375" style="3"/>
    <col min="8447" max="8447" width="12.88671875" style="3" customWidth="1"/>
    <col min="8448" max="8702" width="10.33203125" style="3"/>
    <col min="8703" max="8703" width="12.88671875" style="3" customWidth="1"/>
    <col min="8704" max="8958" width="10.33203125" style="3"/>
    <col min="8959" max="8959" width="12.88671875" style="3" customWidth="1"/>
    <col min="8960" max="9214" width="10.33203125" style="3"/>
    <col min="9215" max="9215" width="12.88671875" style="3" customWidth="1"/>
    <col min="9216" max="9470" width="9.109375" style="3"/>
    <col min="9471" max="9471" width="12.88671875" style="3" customWidth="1"/>
    <col min="9472" max="9726" width="10.33203125" style="3"/>
    <col min="9727" max="9727" width="12.88671875" style="3" customWidth="1"/>
    <col min="9728" max="9982" width="10.33203125" style="3"/>
    <col min="9983" max="9983" width="12.88671875" style="3" customWidth="1"/>
    <col min="9984" max="10238" width="10.33203125" style="3"/>
    <col min="10239" max="10239" width="12.88671875" style="3" customWidth="1"/>
    <col min="10240" max="10494" width="9.109375" style="3"/>
    <col min="10495" max="10495" width="12.88671875" style="3" customWidth="1"/>
    <col min="10496" max="10750" width="10.33203125" style="3"/>
    <col min="10751" max="10751" width="12.88671875" style="3" customWidth="1"/>
    <col min="10752" max="11006" width="10.33203125" style="3"/>
    <col min="11007" max="11007" width="12.88671875" style="3" customWidth="1"/>
    <col min="11008" max="11262" width="10.33203125" style="3"/>
    <col min="11263" max="11263" width="12.88671875" style="3" customWidth="1"/>
    <col min="11264" max="11518" width="9.109375" style="3"/>
    <col min="11519" max="11519" width="12.88671875" style="3" customWidth="1"/>
    <col min="11520" max="11774" width="10.33203125" style="3"/>
    <col min="11775" max="11775" width="12.88671875" style="3" customWidth="1"/>
    <col min="11776" max="12030" width="10.33203125" style="3"/>
    <col min="12031" max="12031" width="12.88671875" style="3" customWidth="1"/>
    <col min="12032" max="12286" width="10.33203125" style="3"/>
    <col min="12287" max="12287" width="12.88671875" style="3" customWidth="1"/>
    <col min="12288" max="12542" width="9.109375" style="3"/>
    <col min="12543" max="12543" width="12.88671875" style="3" customWidth="1"/>
    <col min="12544" max="12798" width="10.33203125" style="3"/>
    <col min="12799" max="12799" width="12.88671875" style="3" customWidth="1"/>
    <col min="12800" max="13054" width="10.33203125" style="3"/>
    <col min="13055" max="13055" width="12.88671875" style="3" customWidth="1"/>
    <col min="13056" max="13310" width="10.33203125" style="3"/>
    <col min="13311" max="13311" width="12.88671875" style="3" customWidth="1"/>
    <col min="13312" max="13566" width="9.109375" style="3"/>
    <col min="13567" max="13567" width="12.88671875" style="3" customWidth="1"/>
    <col min="13568" max="13822" width="10.33203125" style="3"/>
    <col min="13823" max="13823" width="12.88671875" style="3" customWidth="1"/>
    <col min="13824" max="14078" width="10.33203125" style="3"/>
    <col min="14079" max="14079" width="12.88671875" style="3" customWidth="1"/>
    <col min="14080" max="14334" width="10.33203125" style="3"/>
    <col min="14335" max="14335" width="12.88671875" style="3" customWidth="1"/>
    <col min="14336" max="14590" width="9.109375" style="3"/>
    <col min="14591" max="14591" width="12.88671875" style="3" customWidth="1"/>
    <col min="14592" max="14846" width="10.33203125" style="3"/>
    <col min="14847" max="14847" width="12.88671875" style="3" customWidth="1"/>
    <col min="14848" max="15102" width="10.33203125" style="3"/>
    <col min="15103" max="15103" width="12.88671875" style="3" customWidth="1"/>
    <col min="15104" max="15358" width="10.33203125" style="3"/>
    <col min="15359" max="15359" width="12.88671875" style="3" customWidth="1"/>
    <col min="15360" max="15614" width="9.109375" style="3"/>
    <col min="15615" max="15615" width="12.88671875" style="3" customWidth="1"/>
    <col min="15616" max="15870" width="10.33203125" style="3"/>
    <col min="15871" max="15871" width="12.88671875" style="3" customWidth="1"/>
    <col min="15872" max="16126" width="10.33203125" style="3"/>
    <col min="16127" max="16127" width="12.88671875" style="3" customWidth="1"/>
    <col min="16128" max="16384" width="9.109375" style="3"/>
  </cols>
  <sheetData>
    <row r="1" spans="1:9" customFormat="1" ht="20.399999999999999" x14ac:dyDescent="0.3">
      <c r="A1" s="73" t="s">
        <v>12</v>
      </c>
      <c r="B1" s="73"/>
      <c r="C1" s="73"/>
      <c r="D1" s="73"/>
      <c r="E1" s="73"/>
      <c r="F1" s="73"/>
      <c r="G1" s="73"/>
      <c r="H1" s="73"/>
      <c r="I1" s="73"/>
    </row>
    <row r="2" spans="1:9" customFormat="1" ht="14.25" customHeight="1" x14ac:dyDescent="0.3"/>
    <row r="3" spans="1:9" customFormat="1" ht="14.25" customHeight="1" x14ac:dyDescent="0.3"/>
    <row r="4" spans="1:9" customFormat="1" ht="14.25" customHeight="1" x14ac:dyDescent="0.3"/>
    <row r="5" spans="1:9" customFormat="1" ht="14.25" customHeight="1" x14ac:dyDescent="0.3"/>
    <row r="6" spans="1:9" customFormat="1" ht="14.25" customHeight="1" x14ac:dyDescent="0.3"/>
    <row r="7" spans="1:9" customFormat="1" ht="14.25" customHeight="1" x14ac:dyDescent="0.3"/>
    <row r="8" spans="1:9" customFormat="1" ht="14.25" customHeight="1" x14ac:dyDescent="0.3"/>
    <row r="9" spans="1:9" customFormat="1" ht="14.25" customHeight="1" x14ac:dyDescent="0.3"/>
    <row r="10" spans="1:9" customFormat="1" ht="14.25" customHeight="1" x14ac:dyDescent="0.3"/>
    <row r="11" spans="1:9" customFormat="1" ht="22.8" x14ac:dyDescent="0.4">
      <c r="B11" s="44" t="s">
        <v>21</v>
      </c>
      <c r="G11" s="2"/>
      <c r="H11" s="3"/>
      <c r="I11" s="4"/>
    </row>
    <row r="12" spans="1:9" customFormat="1" ht="14.25" customHeight="1" x14ac:dyDescent="0.35">
      <c r="B12" s="5"/>
    </row>
    <row r="13" spans="1:9" customFormat="1" ht="14.25" customHeight="1" x14ac:dyDescent="0.3">
      <c r="B13" s="6"/>
    </row>
    <row r="14" spans="1:9" customFormat="1" ht="14.25" customHeight="1" x14ac:dyDescent="0.3">
      <c r="B14" s="45" t="s">
        <v>59</v>
      </c>
      <c r="E14" s="7"/>
      <c r="F14" s="4"/>
    </row>
    <row r="15" spans="1:9" customFormat="1" ht="14.25" customHeight="1" x14ac:dyDescent="0.3">
      <c r="B15" s="46"/>
    </row>
    <row r="16" spans="1:9" customFormat="1" ht="14.25" customHeight="1" x14ac:dyDescent="0.3">
      <c r="B16" s="46"/>
    </row>
    <row r="17" spans="2:2" customFormat="1" ht="14.25" customHeight="1" x14ac:dyDescent="0.3">
      <c r="B17" s="46"/>
    </row>
    <row r="18" spans="2:2" customFormat="1" ht="14.25" customHeight="1" x14ac:dyDescent="0.3">
      <c r="B18" s="46"/>
    </row>
    <row r="19" spans="2:2" customFormat="1" ht="14.25" customHeight="1" x14ac:dyDescent="0.3">
      <c r="B19" s="47" t="s">
        <v>11</v>
      </c>
    </row>
    <row r="20" spans="2:2" ht="14.25" customHeight="1" x14ac:dyDescent="0.25">
      <c r="B20" s="48" t="s">
        <v>9</v>
      </c>
    </row>
    <row r="21" spans="2:2" ht="14.25" customHeight="1" x14ac:dyDescent="0.25">
      <c r="B21" s="48" t="s">
        <v>10</v>
      </c>
    </row>
    <row r="22" spans="2:2" ht="14.25" customHeight="1" x14ac:dyDescent="0.2"/>
    <row r="23" spans="2:2" customFormat="1" ht="14.25" customHeight="1" x14ac:dyDescent="0.3">
      <c r="B23" s="19"/>
    </row>
    <row r="24" spans="2:2" customFormat="1" ht="14.25" customHeight="1" x14ac:dyDescent="0.3">
      <c r="B24" s="19"/>
    </row>
    <row r="25" spans="2:2" customFormat="1" ht="14.25" customHeight="1" x14ac:dyDescent="0.3">
      <c r="B25" s="20"/>
    </row>
    <row r="26" spans="2:2" ht="14.25" customHeight="1" x14ac:dyDescent="0.2"/>
    <row r="27" spans="2:2" ht="14.25" customHeight="1" x14ac:dyDescent="0.2"/>
  </sheetData>
  <mergeCells count="1">
    <mergeCell ref="A1:I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1"/>
  <sheetViews>
    <sheetView showGridLines="0" zoomScaleNormal="100" workbookViewId="0"/>
  </sheetViews>
  <sheetFormatPr defaultColWidth="9.109375" defaultRowHeight="10.199999999999999" x14ac:dyDescent="0.2"/>
  <cols>
    <col min="1" max="2" width="9.109375" style="57"/>
    <col min="3" max="3" width="11.5546875" style="57" bestFit="1" customWidth="1"/>
    <col min="4" max="4" width="12.33203125" style="57" bestFit="1" customWidth="1"/>
    <col min="5" max="5" width="15.44140625" style="57" bestFit="1" customWidth="1"/>
    <col min="6" max="6" width="11.6640625" style="57" bestFit="1" customWidth="1"/>
    <col min="7" max="7" width="9.109375" style="57" customWidth="1"/>
    <col min="8" max="16384" width="9.109375" style="57"/>
  </cols>
  <sheetData>
    <row r="1" spans="1:7" ht="12" x14ac:dyDescent="0.25">
      <c r="A1" s="8" t="s">
        <v>60</v>
      </c>
    </row>
    <row r="2" spans="1:7" x14ac:dyDescent="0.2">
      <c r="A2" s="10"/>
    </row>
    <row r="3" spans="1:7" ht="20.399999999999999" x14ac:dyDescent="0.2">
      <c r="A3" s="11" t="s">
        <v>2</v>
      </c>
      <c r="B3" s="13" t="s">
        <v>3</v>
      </c>
      <c r="C3" s="24" t="s">
        <v>4</v>
      </c>
      <c r="D3" s="49" t="s">
        <v>5</v>
      </c>
      <c r="E3" s="50" t="s">
        <v>8</v>
      </c>
      <c r="F3" s="50" t="s">
        <v>27</v>
      </c>
      <c r="G3" s="69"/>
    </row>
    <row r="4" spans="1:7" x14ac:dyDescent="0.2">
      <c r="A4" s="26">
        <v>2013</v>
      </c>
      <c r="B4" s="27">
        <v>37328</v>
      </c>
      <c r="C4" s="28">
        <v>3873</v>
      </c>
      <c r="D4" s="14">
        <v>1331</v>
      </c>
      <c r="E4" s="14">
        <v>937</v>
      </c>
      <c r="F4" s="14">
        <v>2207</v>
      </c>
      <c r="G4" s="12"/>
    </row>
    <row r="5" spans="1:7" x14ac:dyDescent="0.2">
      <c r="A5" s="26">
        <v>2014</v>
      </c>
      <c r="B5" s="27">
        <v>40095</v>
      </c>
      <c r="C5" s="28">
        <v>5021</v>
      </c>
      <c r="D5" s="14">
        <v>1609</v>
      </c>
      <c r="E5" s="14">
        <v>1185</v>
      </c>
      <c r="F5" s="14">
        <f t="shared" ref="F5:F9" si="0">B5-B4</f>
        <v>2767</v>
      </c>
      <c r="G5" s="12"/>
    </row>
    <row r="6" spans="1:7" x14ac:dyDescent="0.2">
      <c r="A6" s="26">
        <v>2015</v>
      </c>
      <c r="B6" s="27">
        <v>42675</v>
      </c>
      <c r="C6" s="28">
        <v>5119</v>
      </c>
      <c r="D6" s="14">
        <v>2139</v>
      </c>
      <c r="E6" s="14">
        <v>1560</v>
      </c>
      <c r="F6" s="14">
        <f t="shared" si="0"/>
        <v>2580</v>
      </c>
      <c r="G6" s="12"/>
    </row>
    <row r="7" spans="1:7" x14ac:dyDescent="0.2">
      <c r="A7" s="26">
        <v>2016</v>
      </c>
      <c r="B7" s="27">
        <v>43693</v>
      </c>
      <c r="C7" s="28">
        <v>3810</v>
      </c>
      <c r="D7" s="14">
        <v>2076</v>
      </c>
      <c r="E7" s="14">
        <v>1423</v>
      </c>
      <c r="F7" s="14">
        <f t="shared" si="0"/>
        <v>1018</v>
      </c>
      <c r="G7" s="12"/>
    </row>
    <row r="8" spans="1:7" x14ac:dyDescent="0.2">
      <c r="A8" s="26">
        <v>2017</v>
      </c>
      <c r="B8" s="27">
        <v>43706</v>
      </c>
      <c r="C8" s="28">
        <v>3971</v>
      </c>
      <c r="D8" s="14">
        <v>3337</v>
      </c>
      <c r="E8" s="14">
        <v>2604</v>
      </c>
      <c r="F8" s="14">
        <f t="shared" si="0"/>
        <v>13</v>
      </c>
      <c r="G8" s="12"/>
    </row>
    <row r="9" spans="1:7" x14ac:dyDescent="0.2">
      <c r="A9" s="26">
        <v>2018</v>
      </c>
      <c r="B9" s="27">
        <v>42463</v>
      </c>
      <c r="C9" s="28">
        <v>3288</v>
      </c>
      <c r="D9" s="14">
        <v>4095</v>
      </c>
      <c r="E9" s="14">
        <v>3341</v>
      </c>
      <c r="F9" s="14">
        <f t="shared" si="0"/>
        <v>-1243</v>
      </c>
      <c r="G9" s="12"/>
    </row>
    <row r="10" spans="1:7" x14ac:dyDescent="0.2">
      <c r="A10" s="26">
        <v>2019</v>
      </c>
      <c r="B10" s="27">
        <v>41633</v>
      </c>
      <c r="C10" s="28">
        <v>4971</v>
      </c>
      <c r="D10" s="14">
        <v>4621</v>
      </c>
      <c r="E10" s="14">
        <v>3808</v>
      </c>
      <c r="F10" s="14">
        <f t="shared" ref="F10" si="1">B10-B9</f>
        <v>-830</v>
      </c>
      <c r="G10" s="61"/>
    </row>
    <row r="11" spans="1:7" x14ac:dyDescent="0.2">
      <c r="A11" s="26">
        <v>2020</v>
      </c>
      <c r="B11" s="27">
        <v>41047</v>
      </c>
      <c r="C11" s="28">
        <v>3525</v>
      </c>
      <c r="D11" s="14">
        <v>3910</v>
      </c>
      <c r="E11" s="14">
        <v>3081</v>
      </c>
      <c r="F11" s="14">
        <f>B11-B10</f>
        <v>-586</v>
      </c>
      <c r="G11" s="61"/>
    </row>
    <row r="12" spans="1:7" x14ac:dyDescent="0.2">
      <c r="A12" s="26">
        <v>2021</v>
      </c>
      <c r="B12" s="27">
        <v>39542</v>
      </c>
      <c r="C12" s="28">
        <v>1548</v>
      </c>
      <c r="D12" s="14">
        <v>3208</v>
      </c>
      <c r="E12" s="14">
        <v>2357</v>
      </c>
      <c r="F12" s="14">
        <f>B12-B11</f>
        <v>-1505</v>
      </c>
      <c r="G12" s="61"/>
    </row>
    <row r="13" spans="1:7" x14ac:dyDescent="0.2">
      <c r="A13" s="26">
        <v>2022</v>
      </c>
      <c r="B13" s="27">
        <v>38086</v>
      </c>
      <c r="C13" s="28">
        <v>1919</v>
      </c>
      <c r="D13" s="14">
        <v>2682</v>
      </c>
      <c r="E13" s="14">
        <v>1844</v>
      </c>
      <c r="F13" s="14">
        <f>B13-B12</f>
        <v>-1456</v>
      </c>
      <c r="G13" s="61"/>
    </row>
    <row r="15" spans="1:7" ht="12" x14ac:dyDescent="0.25">
      <c r="A15" s="9" t="s">
        <v>61</v>
      </c>
    </row>
    <row r="17" spans="1:14"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x14ac:dyDescent="0.2">
      <c r="A18" s="33">
        <v>2013</v>
      </c>
      <c r="B18" s="14"/>
      <c r="C18" s="14">
        <v>4</v>
      </c>
      <c r="D18" s="14">
        <v>78</v>
      </c>
      <c r="E18" s="14">
        <v>471</v>
      </c>
      <c r="F18" s="14">
        <v>291</v>
      </c>
      <c r="G18" s="14">
        <v>31</v>
      </c>
      <c r="H18" s="27">
        <v>875</v>
      </c>
      <c r="I18" s="28">
        <v>53</v>
      </c>
      <c r="J18" s="14">
        <v>8</v>
      </c>
      <c r="K18" s="14">
        <v>1</v>
      </c>
      <c r="L18" s="14"/>
      <c r="M18" s="14">
        <v>937</v>
      </c>
    </row>
    <row r="19" spans="1:14" x14ac:dyDescent="0.2">
      <c r="A19" s="33">
        <v>2014</v>
      </c>
      <c r="B19" s="14"/>
      <c r="C19" s="14">
        <v>5</v>
      </c>
      <c r="D19" s="14">
        <v>178</v>
      </c>
      <c r="E19" s="14">
        <v>471</v>
      </c>
      <c r="F19" s="14">
        <v>319</v>
      </c>
      <c r="G19" s="14">
        <v>119</v>
      </c>
      <c r="H19" s="27">
        <v>1092</v>
      </c>
      <c r="I19" s="28">
        <v>76</v>
      </c>
      <c r="J19" s="14">
        <v>12</v>
      </c>
      <c r="K19" s="14">
        <v>5</v>
      </c>
      <c r="L19" s="14"/>
      <c r="M19" s="14">
        <v>1185</v>
      </c>
    </row>
    <row r="20" spans="1:14" x14ac:dyDescent="0.2">
      <c r="A20" s="33">
        <v>2015</v>
      </c>
      <c r="B20" s="14">
        <v>6</v>
      </c>
      <c r="C20" s="14">
        <v>29</v>
      </c>
      <c r="D20" s="14">
        <v>51</v>
      </c>
      <c r="E20" s="14">
        <v>516</v>
      </c>
      <c r="F20" s="14">
        <v>522</v>
      </c>
      <c r="G20" s="14">
        <v>170</v>
      </c>
      <c r="H20" s="27">
        <v>1294</v>
      </c>
      <c r="I20" s="28">
        <v>236</v>
      </c>
      <c r="J20" s="14">
        <v>28</v>
      </c>
      <c r="K20" s="14">
        <v>2</v>
      </c>
      <c r="L20" s="14"/>
      <c r="M20" s="14">
        <v>1560</v>
      </c>
    </row>
    <row r="21" spans="1:14" x14ac:dyDescent="0.2">
      <c r="A21" s="33">
        <v>2016</v>
      </c>
      <c r="B21" s="14">
        <v>1</v>
      </c>
      <c r="C21" s="14">
        <v>13</v>
      </c>
      <c r="D21" s="14">
        <v>105</v>
      </c>
      <c r="E21" s="14">
        <v>255</v>
      </c>
      <c r="F21" s="14">
        <v>391</v>
      </c>
      <c r="G21" s="14">
        <v>283</v>
      </c>
      <c r="H21" s="27">
        <v>1048</v>
      </c>
      <c r="I21" s="28">
        <v>330</v>
      </c>
      <c r="J21" s="14">
        <v>40</v>
      </c>
      <c r="K21" s="14">
        <v>5</v>
      </c>
      <c r="L21" s="14"/>
      <c r="M21" s="14">
        <v>1423</v>
      </c>
    </row>
    <row r="22" spans="1:14" x14ac:dyDescent="0.2">
      <c r="A22" s="33">
        <v>2017</v>
      </c>
      <c r="B22" s="14">
        <v>3</v>
      </c>
      <c r="C22" s="14">
        <v>11</v>
      </c>
      <c r="D22" s="14">
        <v>93</v>
      </c>
      <c r="E22" s="14">
        <v>405</v>
      </c>
      <c r="F22" s="14">
        <v>498</v>
      </c>
      <c r="G22" s="14">
        <v>380</v>
      </c>
      <c r="H22" s="27">
        <v>1390</v>
      </c>
      <c r="I22" s="28">
        <v>985</v>
      </c>
      <c r="J22" s="14">
        <v>224</v>
      </c>
      <c r="K22" s="14">
        <v>5</v>
      </c>
      <c r="L22" s="14"/>
      <c r="M22" s="14">
        <v>2604</v>
      </c>
      <c r="N22" s="61"/>
    </row>
    <row r="23" spans="1:14" x14ac:dyDescent="0.2">
      <c r="A23" s="33">
        <v>2018</v>
      </c>
      <c r="B23" s="14">
        <v>6</v>
      </c>
      <c r="C23" s="14">
        <v>59</v>
      </c>
      <c r="D23" s="14">
        <v>122</v>
      </c>
      <c r="E23" s="14">
        <v>399</v>
      </c>
      <c r="F23" s="14">
        <v>776</v>
      </c>
      <c r="G23" s="14">
        <v>367</v>
      </c>
      <c r="H23" s="27">
        <v>1729</v>
      </c>
      <c r="I23" s="28">
        <v>1309</v>
      </c>
      <c r="J23" s="14">
        <v>289</v>
      </c>
      <c r="K23" s="14">
        <v>14</v>
      </c>
      <c r="L23" s="14"/>
      <c r="M23" s="14">
        <f>SUM(H23:L23)</f>
        <v>3341</v>
      </c>
      <c r="N23" s="61"/>
    </row>
    <row r="24" spans="1:14" x14ac:dyDescent="0.2">
      <c r="A24" s="33">
        <v>2019</v>
      </c>
      <c r="B24" s="14">
        <v>2</v>
      </c>
      <c r="C24" s="14">
        <v>60</v>
      </c>
      <c r="D24" s="14">
        <v>169</v>
      </c>
      <c r="E24" s="14">
        <v>261</v>
      </c>
      <c r="F24" s="14">
        <v>611</v>
      </c>
      <c r="G24" s="14">
        <v>554</v>
      </c>
      <c r="H24" s="27">
        <v>1657</v>
      </c>
      <c r="I24" s="28">
        <v>1724</v>
      </c>
      <c r="J24" s="14">
        <v>394</v>
      </c>
      <c r="K24" s="14">
        <v>32</v>
      </c>
      <c r="L24" s="14">
        <v>1</v>
      </c>
      <c r="M24" s="14">
        <f>SUM(H24:L24)</f>
        <v>3808</v>
      </c>
      <c r="N24" s="61"/>
    </row>
    <row r="25" spans="1:14" x14ac:dyDescent="0.2">
      <c r="A25" s="33">
        <v>2020</v>
      </c>
      <c r="B25" s="14">
        <v>2</v>
      </c>
      <c r="C25" s="14">
        <v>136</v>
      </c>
      <c r="D25" s="14">
        <v>109</v>
      </c>
      <c r="E25" s="14">
        <v>294</v>
      </c>
      <c r="F25" s="14">
        <v>374</v>
      </c>
      <c r="G25" s="14">
        <v>598</v>
      </c>
      <c r="H25" s="27">
        <v>1513</v>
      </c>
      <c r="I25" s="28">
        <v>1068</v>
      </c>
      <c r="J25" s="14">
        <v>456</v>
      </c>
      <c r="K25" s="14">
        <v>41</v>
      </c>
      <c r="L25" s="14">
        <v>3</v>
      </c>
      <c r="M25" s="14">
        <f>SUM(H25:L25)</f>
        <v>3081</v>
      </c>
      <c r="N25" s="61"/>
    </row>
    <row r="26" spans="1:14" x14ac:dyDescent="0.2">
      <c r="A26" s="33">
        <v>2021</v>
      </c>
      <c r="B26" s="14"/>
      <c r="C26" s="14">
        <v>163</v>
      </c>
      <c r="D26" s="14">
        <v>147</v>
      </c>
      <c r="E26" s="14">
        <v>149</v>
      </c>
      <c r="F26" s="14">
        <v>393</v>
      </c>
      <c r="G26" s="14">
        <v>221</v>
      </c>
      <c r="H26" s="27">
        <v>1073</v>
      </c>
      <c r="I26" s="28">
        <v>817</v>
      </c>
      <c r="J26" s="14">
        <v>433</v>
      </c>
      <c r="K26" s="14">
        <v>34</v>
      </c>
      <c r="L26" s="14"/>
      <c r="M26" s="14">
        <f>SUM(H26:L26)</f>
        <v>2357</v>
      </c>
      <c r="N26" s="61"/>
    </row>
    <row r="27" spans="1:14" x14ac:dyDescent="0.2">
      <c r="A27" s="33">
        <v>2022</v>
      </c>
      <c r="B27" s="14">
        <v>2</v>
      </c>
      <c r="C27" s="14">
        <v>23</v>
      </c>
      <c r="D27" s="14">
        <v>13</v>
      </c>
      <c r="E27" s="14">
        <v>108</v>
      </c>
      <c r="F27" s="14">
        <v>215</v>
      </c>
      <c r="G27" s="14">
        <v>257</v>
      </c>
      <c r="H27" s="27">
        <v>618</v>
      </c>
      <c r="I27" s="28">
        <v>695</v>
      </c>
      <c r="J27" s="14">
        <v>456</v>
      </c>
      <c r="K27" s="14">
        <v>75</v>
      </c>
      <c r="L27" s="14"/>
      <c r="M27" s="14">
        <f>SUM(H27:L27)</f>
        <v>1844</v>
      </c>
      <c r="N27" s="61"/>
    </row>
    <row r="29" spans="1:14" ht="12" x14ac:dyDescent="0.25">
      <c r="A29" s="63" t="s">
        <v>62</v>
      </c>
    </row>
    <row r="31" spans="1:14" x14ac:dyDescent="0.2">
      <c r="A31" s="11" t="s">
        <v>2</v>
      </c>
      <c r="B31" s="22" t="s">
        <v>14</v>
      </c>
      <c r="C31" s="55" t="s">
        <v>15</v>
      </c>
      <c r="D31" s="55" t="s">
        <v>16</v>
      </c>
      <c r="E31" s="56" t="s">
        <v>17</v>
      </c>
      <c r="F31" s="56" t="s">
        <v>18</v>
      </c>
      <c r="G31" s="56" t="s">
        <v>19</v>
      </c>
    </row>
    <row r="32" spans="1:14" x14ac:dyDescent="0.2">
      <c r="A32" s="26">
        <v>2013</v>
      </c>
      <c r="B32" s="16">
        <f t="shared" ref="B32:B39" si="2">H18/$M18</f>
        <v>0.93383137673425831</v>
      </c>
      <c r="C32" s="18">
        <f t="shared" ref="C32:C39" si="3">I18/$M18</f>
        <v>5.656350053361793E-2</v>
      </c>
      <c r="D32" s="18">
        <f t="shared" ref="D32:D39" si="4">J18/$M18</f>
        <v>8.5378868729989333E-3</v>
      </c>
      <c r="E32" s="23">
        <f t="shared" ref="E32:E39" si="5">K18/$M18</f>
        <v>1.0672358591248667E-3</v>
      </c>
      <c r="F32" s="18"/>
      <c r="G32" s="18">
        <f t="shared" ref="G32:G36" si="6">SUM(B32:F32)</f>
        <v>1</v>
      </c>
    </row>
    <row r="33" spans="1:7" x14ac:dyDescent="0.2">
      <c r="A33" s="26">
        <v>2014</v>
      </c>
      <c r="B33" s="16">
        <f t="shared" si="2"/>
        <v>0.92151898734177218</v>
      </c>
      <c r="C33" s="18">
        <f t="shared" si="3"/>
        <v>6.4135021097046413E-2</v>
      </c>
      <c r="D33" s="18">
        <f t="shared" si="4"/>
        <v>1.0126582278481013E-2</v>
      </c>
      <c r="E33" s="23">
        <f t="shared" si="5"/>
        <v>4.2194092827004216E-3</v>
      </c>
      <c r="F33" s="18"/>
      <c r="G33" s="18">
        <f t="shared" si="6"/>
        <v>1</v>
      </c>
    </row>
    <row r="34" spans="1:7" x14ac:dyDescent="0.2">
      <c r="A34" s="26">
        <v>2015</v>
      </c>
      <c r="B34" s="16">
        <f t="shared" si="2"/>
        <v>0.82948717948717954</v>
      </c>
      <c r="C34" s="18">
        <f t="shared" si="3"/>
        <v>0.15128205128205127</v>
      </c>
      <c r="D34" s="18">
        <f t="shared" si="4"/>
        <v>1.7948717948717947E-2</v>
      </c>
      <c r="E34" s="23">
        <f t="shared" si="5"/>
        <v>1.2820512820512821E-3</v>
      </c>
      <c r="F34" s="18"/>
      <c r="G34" s="18">
        <f t="shared" si="6"/>
        <v>1.0000000000000002</v>
      </c>
    </row>
    <row r="35" spans="1:7" x14ac:dyDescent="0.2">
      <c r="A35" s="26">
        <v>2016</v>
      </c>
      <c r="B35" s="16">
        <f t="shared" si="2"/>
        <v>0.73647224174279691</v>
      </c>
      <c r="C35" s="18">
        <f t="shared" si="3"/>
        <v>0.23190442726633873</v>
      </c>
      <c r="D35" s="18">
        <f t="shared" si="4"/>
        <v>2.8109627547434995E-2</v>
      </c>
      <c r="E35" s="23">
        <f t="shared" si="5"/>
        <v>3.5137034434293743E-3</v>
      </c>
      <c r="F35" s="18"/>
      <c r="G35" s="18">
        <f t="shared" si="6"/>
        <v>1</v>
      </c>
    </row>
    <row r="36" spans="1:7" x14ac:dyDescent="0.2">
      <c r="A36" s="26">
        <v>2017</v>
      </c>
      <c r="B36" s="16">
        <f t="shared" si="2"/>
        <v>0.53379416282642089</v>
      </c>
      <c r="C36" s="18">
        <f t="shared" si="3"/>
        <v>0.37826420890937018</v>
      </c>
      <c r="D36" s="18">
        <f t="shared" si="4"/>
        <v>8.6021505376344093E-2</v>
      </c>
      <c r="E36" s="23">
        <f t="shared" si="5"/>
        <v>1.9201228878648233E-3</v>
      </c>
      <c r="F36" s="18"/>
      <c r="G36" s="18">
        <f t="shared" si="6"/>
        <v>1</v>
      </c>
    </row>
    <row r="37" spans="1:7" x14ac:dyDescent="0.2">
      <c r="A37" s="26">
        <v>2018</v>
      </c>
      <c r="B37" s="16">
        <f t="shared" si="2"/>
        <v>0.51750972762645919</v>
      </c>
      <c r="C37" s="18">
        <f t="shared" si="3"/>
        <v>0.39179886261598323</v>
      </c>
      <c r="D37" s="18">
        <f t="shared" si="4"/>
        <v>8.6501047590541752E-2</v>
      </c>
      <c r="E37" s="23">
        <f t="shared" si="5"/>
        <v>4.1903621670158634E-3</v>
      </c>
      <c r="F37" s="18"/>
      <c r="G37" s="18">
        <f t="shared" ref="G37" si="7">SUM(B37:F37)</f>
        <v>1.0000000000000002</v>
      </c>
    </row>
    <row r="38" spans="1:7" x14ac:dyDescent="0.2">
      <c r="A38" s="26">
        <v>2019</v>
      </c>
      <c r="B38" s="16">
        <f t="shared" si="2"/>
        <v>0.43513655462184875</v>
      </c>
      <c r="C38" s="18">
        <f t="shared" si="3"/>
        <v>0.45273109243697479</v>
      </c>
      <c r="D38" s="18">
        <f t="shared" si="4"/>
        <v>0.10346638655462184</v>
      </c>
      <c r="E38" s="23">
        <f t="shared" si="5"/>
        <v>8.4033613445378148E-3</v>
      </c>
      <c r="F38" s="23">
        <f>L24/$M24</f>
        <v>2.6260504201680671E-4</v>
      </c>
      <c r="G38" s="18">
        <f t="shared" ref="G38" si="8">SUM(B38:F38)</f>
        <v>1</v>
      </c>
    </row>
    <row r="39" spans="1:7" x14ac:dyDescent="0.2">
      <c r="A39" s="26">
        <v>2020</v>
      </c>
      <c r="B39" s="16">
        <f t="shared" si="2"/>
        <v>0.49107432651736449</v>
      </c>
      <c r="C39" s="18">
        <f t="shared" si="3"/>
        <v>0.3466407010710808</v>
      </c>
      <c r="D39" s="18">
        <f t="shared" si="4"/>
        <v>0.14800389483933787</v>
      </c>
      <c r="E39" s="23">
        <f t="shared" si="5"/>
        <v>1.3307367737747485E-2</v>
      </c>
      <c r="F39" s="23">
        <f>L25/$M25</f>
        <v>9.7370983446932818E-4</v>
      </c>
      <c r="G39" s="18">
        <f t="shared" ref="G39" si="9">SUM(B39:F39)</f>
        <v>0.99999999999999989</v>
      </c>
    </row>
    <row r="40" spans="1:7" x14ac:dyDescent="0.2">
      <c r="A40" s="26">
        <v>2021</v>
      </c>
      <c r="B40" s="16">
        <f t="shared" ref="B40:E41" si="10">H26/$M26</f>
        <v>0.45523971149766651</v>
      </c>
      <c r="C40" s="18">
        <f t="shared" si="10"/>
        <v>0.34662706830717011</v>
      </c>
      <c r="D40" s="18">
        <f t="shared" si="10"/>
        <v>0.18370810352142555</v>
      </c>
      <c r="E40" s="23">
        <f t="shared" si="10"/>
        <v>1.4425116673737802E-2</v>
      </c>
      <c r="F40" s="23">
        <f>L26/$M26</f>
        <v>0</v>
      </c>
      <c r="G40" s="18">
        <f t="shared" ref="G40" si="11">SUM(B40:F40)</f>
        <v>1</v>
      </c>
    </row>
    <row r="41" spans="1:7" x14ac:dyDescent="0.2">
      <c r="A41" s="26">
        <v>2022</v>
      </c>
      <c r="B41" s="16">
        <f t="shared" si="10"/>
        <v>0.33514099783080259</v>
      </c>
      <c r="C41" s="18">
        <f t="shared" si="10"/>
        <v>0.37689804772234275</v>
      </c>
      <c r="D41" s="18">
        <f t="shared" si="10"/>
        <v>0.24728850325379609</v>
      </c>
      <c r="E41" s="18">
        <f t="shared" si="10"/>
        <v>4.0672451193058567E-2</v>
      </c>
      <c r="F41" s="23">
        <f>L27/$M27</f>
        <v>0</v>
      </c>
      <c r="G41" s="18">
        <f t="shared" ref="G41" si="12">SUM(B41:F41)</f>
        <v>1</v>
      </c>
    </row>
  </sheetData>
  <pageMargins left="0.7" right="0.7" top="0.75" bottom="0.75" header="0.3" footer="0.3"/>
  <pageSetup paperSize="9" orientation="portrait" r:id="rId1"/>
  <ignoredErrors>
    <ignoredError sqref="M23:M2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D18C-617F-4E15-8815-674DEB1D7BB1}">
  <dimension ref="A1:H11"/>
  <sheetViews>
    <sheetView workbookViewId="0">
      <selection activeCell="H9" sqref="H9"/>
    </sheetView>
  </sheetViews>
  <sheetFormatPr defaultRowHeight="14.4" x14ac:dyDescent="0.3"/>
  <cols>
    <col min="1" max="1" width="16.33203125" customWidth="1"/>
    <col min="2" max="2" width="18.109375" bestFit="1" customWidth="1"/>
    <col min="3" max="3" width="15" bestFit="1" customWidth="1"/>
    <col min="4" max="4" width="14.5546875" bestFit="1" customWidth="1"/>
    <col min="5" max="5" width="15" bestFit="1" customWidth="1"/>
    <col min="6" max="6" width="14.5546875" bestFit="1" customWidth="1"/>
    <col min="7" max="7" width="15" bestFit="1" customWidth="1"/>
    <col min="8" max="8" width="14.5546875" bestFit="1" customWidth="1"/>
    <col min="9" max="9" width="15" bestFit="1" customWidth="1"/>
    <col min="10" max="10" width="14.5546875" bestFit="1" customWidth="1"/>
    <col min="11" max="11" width="15" bestFit="1" customWidth="1"/>
    <col min="12" max="12" width="14.5546875" bestFit="1" customWidth="1"/>
    <col min="13" max="13" width="15" bestFit="1" customWidth="1"/>
    <col min="14" max="14" width="14.5546875" bestFit="1" customWidth="1"/>
    <col min="15" max="15" width="15" bestFit="1" customWidth="1"/>
    <col min="16" max="16" width="14.5546875" bestFit="1" customWidth="1"/>
    <col min="17" max="17" width="15" bestFit="1" customWidth="1"/>
    <col min="18" max="18" width="16.44140625" bestFit="1" customWidth="1"/>
    <col min="19" max="19" width="15" bestFit="1" customWidth="1"/>
    <col min="20" max="20" width="14.5546875" bestFit="1" customWidth="1"/>
    <col min="21" max="21" width="15" bestFit="1" customWidth="1"/>
    <col min="22" max="22" width="14.5546875" bestFit="1" customWidth="1"/>
    <col min="23" max="23" width="15" bestFit="1" customWidth="1"/>
    <col min="24" max="24" width="14.5546875" bestFit="1" customWidth="1"/>
    <col min="25" max="25" width="15" bestFit="1" customWidth="1"/>
    <col min="26" max="26" width="14.5546875" bestFit="1" customWidth="1"/>
    <col min="27" max="27" width="15" bestFit="1" customWidth="1"/>
    <col min="28" max="28" width="14.5546875" bestFit="1" customWidth="1"/>
    <col min="29" max="29" width="15" bestFit="1" customWidth="1"/>
    <col min="30" max="30" width="23" bestFit="1" customWidth="1"/>
    <col min="31" max="31" width="23.44140625" bestFit="1" customWidth="1"/>
    <col min="32" max="32" width="14.5546875" bestFit="1" customWidth="1"/>
    <col min="33" max="33" width="15" bestFit="1" customWidth="1"/>
    <col min="34" max="34" width="14.5546875" bestFit="1" customWidth="1"/>
    <col min="35" max="35" width="15" bestFit="1" customWidth="1"/>
    <col min="36" max="36" width="20" bestFit="1" customWidth="1"/>
    <col min="37" max="37" width="20.44140625" bestFit="1" customWidth="1"/>
    <col min="38" max="38" width="20.33203125" bestFit="1" customWidth="1"/>
    <col min="39" max="39" width="20.6640625" bestFit="1" customWidth="1"/>
  </cols>
  <sheetData>
    <row r="1" spans="1:8" x14ac:dyDescent="0.3">
      <c r="A1" t="s">
        <v>56</v>
      </c>
    </row>
    <row r="3" spans="1:8" x14ac:dyDescent="0.3">
      <c r="B3" t="s">
        <v>50</v>
      </c>
      <c r="C3" t="s">
        <v>51</v>
      </c>
      <c r="D3" t="s">
        <v>52</v>
      </c>
      <c r="E3" t="s">
        <v>53</v>
      </c>
      <c r="F3" t="s">
        <v>54</v>
      </c>
      <c r="G3" t="s">
        <v>55</v>
      </c>
    </row>
    <row r="4" spans="1:8" x14ac:dyDescent="0.3">
      <c r="A4">
        <v>2015</v>
      </c>
      <c r="B4">
        <v>168</v>
      </c>
      <c r="C4">
        <v>139</v>
      </c>
      <c r="D4">
        <v>145</v>
      </c>
      <c r="E4">
        <v>138</v>
      </c>
      <c r="F4" s="38">
        <v>145.30887696622364</v>
      </c>
      <c r="G4" s="36">
        <v>138.173132196295</v>
      </c>
    </row>
    <row r="5" spans="1:8" x14ac:dyDescent="0.3">
      <c r="A5">
        <v>2016</v>
      </c>
      <c r="B5">
        <v>145</v>
      </c>
      <c r="C5">
        <v>133</v>
      </c>
      <c r="D5">
        <v>136</v>
      </c>
      <c r="E5">
        <v>135</v>
      </c>
      <c r="F5" s="38">
        <v>136.41087547580207</v>
      </c>
      <c r="G5" s="36">
        <v>133.95337605352984</v>
      </c>
    </row>
    <row r="6" spans="1:8" x14ac:dyDescent="0.3">
      <c r="A6">
        <v>2017</v>
      </c>
      <c r="B6">
        <v>140</v>
      </c>
      <c r="C6">
        <v>131</v>
      </c>
      <c r="D6">
        <v>132</v>
      </c>
      <c r="E6">
        <v>134</v>
      </c>
      <c r="F6" s="38">
        <v>121.68919568982105</v>
      </c>
      <c r="G6" s="36">
        <v>128.6601422615872</v>
      </c>
    </row>
    <row r="7" spans="1:8" x14ac:dyDescent="0.3">
      <c r="A7">
        <v>2018</v>
      </c>
      <c r="B7">
        <v>131</v>
      </c>
      <c r="C7">
        <v>130</v>
      </c>
      <c r="D7">
        <v>131</v>
      </c>
      <c r="E7">
        <v>133</v>
      </c>
      <c r="F7" s="38">
        <v>119.31730995402545</v>
      </c>
      <c r="G7" s="36">
        <v>126.49188534383575</v>
      </c>
    </row>
    <row r="8" spans="1:8" x14ac:dyDescent="0.3">
      <c r="A8">
        <v>2019</v>
      </c>
      <c r="B8">
        <v>136</v>
      </c>
      <c r="C8">
        <v>131</v>
      </c>
      <c r="D8">
        <v>134</v>
      </c>
      <c r="E8">
        <v>133</v>
      </c>
      <c r="F8" s="38">
        <v>118.64320364706111</v>
      </c>
      <c r="G8" s="36">
        <v>124.39205587180841</v>
      </c>
    </row>
    <row r="9" spans="1:8" x14ac:dyDescent="0.3">
      <c r="A9">
        <v>2020</v>
      </c>
      <c r="B9">
        <v>134</v>
      </c>
      <c r="C9">
        <v>131</v>
      </c>
      <c r="D9">
        <v>132</v>
      </c>
      <c r="E9">
        <v>133</v>
      </c>
      <c r="F9" s="38">
        <v>113.758849769303</v>
      </c>
      <c r="G9" s="36">
        <v>118.9272329788935</v>
      </c>
      <c r="H9" s="34"/>
    </row>
    <row r="11" spans="1:8" x14ac:dyDescent="0.3">
      <c r="B11" s="34">
        <f>B9/B4-1</f>
        <v>-0.20238095238095233</v>
      </c>
      <c r="C11" s="34">
        <f t="shared" ref="C11:G11" si="0">C9/C4-1</f>
        <v>-5.7553956834532349E-2</v>
      </c>
      <c r="D11" s="34">
        <f t="shared" si="0"/>
        <v>-8.9655172413793061E-2</v>
      </c>
      <c r="E11" s="34">
        <f t="shared" si="0"/>
        <v>-3.6231884057971064E-2</v>
      </c>
      <c r="F11" s="34">
        <f t="shared" si="0"/>
        <v>-0.21712388021727191</v>
      </c>
      <c r="G11" s="34">
        <f t="shared" si="0"/>
        <v>-0.13928828934745363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0D44-ABBB-41E8-9617-25A8E7B731DF}">
  <dimension ref="A1:I38"/>
  <sheetViews>
    <sheetView workbookViewId="0">
      <selection activeCell="A2" sqref="A2"/>
    </sheetView>
  </sheetViews>
  <sheetFormatPr defaultRowHeight="14.4" x14ac:dyDescent="0.3"/>
  <cols>
    <col min="1" max="1" width="15.5546875" bestFit="1" customWidth="1"/>
  </cols>
  <sheetData>
    <row r="1" spans="1:8" x14ac:dyDescent="0.3">
      <c r="A1" t="s">
        <v>47</v>
      </c>
    </row>
    <row r="3" spans="1:8" x14ac:dyDescent="0.3">
      <c r="B3" t="s">
        <v>22</v>
      </c>
      <c r="C3" t="s">
        <v>1</v>
      </c>
      <c r="D3" t="s">
        <v>0</v>
      </c>
      <c r="E3" t="s">
        <v>6</v>
      </c>
      <c r="F3" t="s">
        <v>23</v>
      </c>
      <c r="G3" t="s">
        <v>7</v>
      </c>
      <c r="H3" t="s">
        <v>13</v>
      </c>
    </row>
    <row r="4" spans="1:8" x14ac:dyDescent="0.3">
      <c r="A4" t="s">
        <v>49</v>
      </c>
      <c r="B4" s="36">
        <v>87746</v>
      </c>
      <c r="C4" s="36">
        <v>617907</v>
      </c>
      <c r="D4" s="36">
        <v>55394</v>
      </c>
      <c r="E4" s="36">
        <v>519288</v>
      </c>
      <c r="F4" s="36">
        <v>128843</v>
      </c>
      <c r="G4" s="36">
        <v>3347</v>
      </c>
      <c r="H4" s="36">
        <v>15755</v>
      </c>
    </row>
    <row r="5" spans="1:8" x14ac:dyDescent="0.3">
      <c r="A5" t="s">
        <v>46</v>
      </c>
      <c r="B5" s="36">
        <f>Elhybrid!$H$25</f>
        <v>1238</v>
      </c>
      <c r="C5" s="36">
        <f>Bensin!$H$25</f>
        <v>17337</v>
      </c>
      <c r="D5" s="36">
        <f>El!$H$25</f>
        <v>1798</v>
      </c>
      <c r="E5" s="36">
        <f>Diesel!$H$25</f>
        <v>22731</v>
      </c>
      <c r="F5" s="36">
        <f>Laddhybrid!$H$23</f>
        <v>7496</v>
      </c>
      <c r="G5" s="36">
        <f>Etanol!$H$25</f>
        <v>223</v>
      </c>
      <c r="H5" s="36">
        <f>Gas!$H$25</f>
        <v>1513</v>
      </c>
    </row>
    <row r="6" spans="1:8" x14ac:dyDescent="0.3">
      <c r="A6" t="s">
        <v>47</v>
      </c>
      <c r="B6" s="37">
        <f>B5/B4</f>
        <v>1.410890524924213E-2</v>
      </c>
      <c r="C6" s="37">
        <f>C5/C4</f>
        <v>2.8057620321504693E-2</v>
      </c>
      <c r="D6" s="37">
        <f t="shared" ref="D6:H6" si="0">D5/D4</f>
        <v>3.2458388995198033E-2</v>
      </c>
      <c r="E6" s="37">
        <f>E5/E4</f>
        <v>4.3773397421084256E-2</v>
      </c>
      <c r="F6" s="37">
        <f t="shared" si="0"/>
        <v>5.8179334538934986E-2</v>
      </c>
      <c r="G6" s="37">
        <f>G5/G4</f>
        <v>6.6626829997012249E-2</v>
      </c>
      <c r="H6" s="37">
        <f t="shared" si="0"/>
        <v>9.6033005395112669E-2</v>
      </c>
    </row>
    <row r="35" spans="2:9" x14ac:dyDescent="0.3">
      <c r="C35" t="s">
        <v>22</v>
      </c>
      <c r="D35" t="s">
        <v>1</v>
      </c>
      <c r="E35" t="s">
        <v>0</v>
      </c>
      <c r="F35" t="s">
        <v>6</v>
      </c>
      <c r="G35" t="s">
        <v>23</v>
      </c>
      <c r="H35" t="s">
        <v>7</v>
      </c>
      <c r="I35" t="s">
        <v>13</v>
      </c>
    </row>
    <row r="36" spans="2:9" x14ac:dyDescent="0.3">
      <c r="B36" t="s">
        <v>45</v>
      </c>
      <c r="C36">
        <v>87746</v>
      </c>
      <c r="D36">
        <v>617907</v>
      </c>
      <c r="E36">
        <v>55394</v>
      </c>
      <c r="F36">
        <v>519288</v>
      </c>
      <c r="G36">
        <v>128843</v>
      </c>
      <c r="H36">
        <v>3347</v>
      </c>
      <c r="I36">
        <v>15755</v>
      </c>
    </row>
    <row r="37" spans="2:9" x14ac:dyDescent="0.3">
      <c r="B37" t="s">
        <v>48</v>
      </c>
      <c r="C37" s="36">
        <f>SUM(Elhybrid!$L$22:$L$25)</f>
        <v>0</v>
      </c>
      <c r="D37" s="36">
        <f>SUM(Bensin!$G$22:$G$25)</f>
        <v>2556</v>
      </c>
      <c r="E37" s="36">
        <f>SUM(El!$L$22:$L$25)</f>
        <v>2</v>
      </c>
      <c r="F37" s="36">
        <f>SUM(Diesel!$G$22:$G$25)</f>
        <v>8578</v>
      </c>
      <c r="G37" s="36">
        <f>SUM(Laddhybrid!$M$20:$M$23)</f>
        <v>19039</v>
      </c>
      <c r="H37" s="36">
        <f>SUM(Etanol!$M$22:$M$25)</f>
        <v>12190</v>
      </c>
      <c r="I37" s="36">
        <f>SUM(Gas!$M$22:$M$25)</f>
        <v>12834</v>
      </c>
    </row>
    <row r="38" spans="2:9" x14ac:dyDescent="0.3">
      <c r="B38" t="s">
        <v>47</v>
      </c>
      <c r="C38" s="34">
        <f>C37/C36</f>
        <v>0</v>
      </c>
      <c r="D38" s="34">
        <f t="shared" ref="D38:I38" si="1">D37/D36</f>
        <v>4.1365448198515311E-3</v>
      </c>
      <c r="E38" s="34">
        <f>E37/E36</f>
        <v>3.6104993320576236E-5</v>
      </c>
      <c r="F38" s="34">
        <f t="shared" si="1"/>
        <v>1.6518771856850148E-2</v>
      </c>
      <c r="G38" s="34">
        <f>G37/G36</f>
        <v>0.14776899016632647</v>
      </c>
      <c r="H38" s="34">
        <f t="shared" si="1"/>
        <v>3.6420675231550641</v>
      </c>
      <c r="I38" s="34">
        <f t="shared" si="1"/>
        <v>0.81459854014598543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5D35-7A49-4EFD-A9F3-3F15D2EE9DEE}">
  <dimension ref="A1:Q67"/>
  <sheetViews>
    <sheetView workbookViewId="0">
      <selection activeCell="K2" sqref="K2"/>
    </sheetView>
  </sheetViews>
  <sheetFormatPr defaultRowHeight="14.4" x14ac:dyDescent="0.3"/>
  <cols>
    <col min="1" max="1" width="15.109375" bestFit="1" customWidth="1"/>
  </cols>
  <sheetData>
    <row r="1" spans="1:17" x14ac:dyDescent="0.3">
      <c r="A1" t="s">
        <v>42</v>
      </c>
      <c r="K1" t="s">
        <v>44</v>
      </c>
    </row>
    <row r="3" spans="1:17" x14ac:dyDescent="0.3">
      <c r="B3" t="s">
        <v>41</v>
      </c>
    </row>
    <row r="4" spans="1:17" x14ac:dyDescent="0.3">
      <c r="A4" t="s">
        <v>40</v>
      </c>
      <c r="B4" t="s">
        <v>30</v>
      </c>
      <c r="C4" t="s">
        <v>31</v>
      </c>
      <c r="D4" t="s">
        <v>32</v>
      </c>
      <c r="E4" t="s">
        <v>33</v>
      </c>
      <c r="F4" t="s">
        <v>35</v>
      </c>
      <c r="G4" t="s">
        <v>37</v>
      </c>
      <c r="H4" t="s">
        <v>38</v>
      </c>
      <c r="K4" t="s">
        <v>1</v>
      </c>
      <c r="L4" t="s">
        <v>6</v>
      </c>
      <c r="M4" t="s">
        <v>0</v>
      </c>
      <c r="N4" t="s">
        <v>34</v>
      </c>
      <c r="O4" t="s">
        <v>36</v>
      </c>
      <c r="P4" t="s">
        <v>7</v>
      </c>
      <c r="Q4" t="s">
        <v>13</v>
      </c>
    </row>
    <row r="5" spans="1:17" x14ac:dyDescent="0.3">
      <c r="A5">
        <v>0</v>
      </c>
      <c r="B5">
        <v>580</v>
      </c>
      <c r="C5">
        <v>340</v>
      </c>
      <c r="D5">
        <v>81</v>
      </c>
      <c r="E5">
        <v>20</v>
      </c>
      <c r="F5">
        <v>55</v>
      </c>
      <c r="H5">
        <v>1</v>
      </c>
      <c r="J5">
        <v>0</v>
      </c>
      <c r="K5" s="34">
        <f>SUM($B$5:B5)/$B$67</f>
        <v>3.0328383183434427E-3</v>
      </c>
      <c r="L5" s="34">
        <f>SUM($C$5:C5)/$C$67</f>
        <v>5.4085869271272447E-3</v>
      </c>
      <c r="M5" s="34">
        <f>SUM($D$5:D5)/$D$67</f>
        <v>4.0581162324649298E-2</v>
      </c>
      <c r="N5" s="34">
        <f>SUM($E$5:E5)/$E$67</f>
        <v>7.4710496824803886E-3</v>
      </c>
      <c r="O5" s="34">
        <f>SUM($F$5:F5)/$F$67</f>
        <v>7.0440573770491803E-3</v>
      </c>
      <c r="P5" s="34">
        <f>SUM($G$5:G5)/$G$67</f>
        <v>0</v>
      </c>
      <c r="Q5" s="34">
        <f>SUM($H$5:H5)/$H$67</f>
        <v>2.5575447570332479E-4</v>
      </c>
    </row>
    <row r="6" spans="1:17" x14ac:dyDescent="0.3">
      <c r="A6">
        <v>1</v>
      </c>
      <c r="B6">
        <v>436</v>
      </c>
      <c r="C6">
        <v>279</v>
      </c>
      <c r="D6">
        <v>32</v>
      </c>
      <c r="E6">
        <v>11</v>
      </c>
      <c r="F6">
        <v>58</v>
      </c>
      <c r="H6">
        <v>2</v>
      </c>
      <c r="J6">
        <v>1</v>
      </c>
      <c r="K6" s="34">
        <f>SUM($B$5:B6)/$B$67</f>
        <v>5.3126960886843754E-3</v>
      </c>
      <c r="L6" s="34">
        <f>SUM($C$5:C6)/$C$67</f>
        <v>9.846809729093426E-3</v>
      </c>
      <c r="M6" s="34">
        <f>SUM($D$5:D6)/$D$67</f>
        <v>5.6613226452905813E-2</v>
      </c>
      <c r="N6" s="34">
        <f>SUM($E$5:E6)/$E$67</f>
        <v>1.1580127007844603E-2</v>
      </c>
      <c r="O6" s="34">
        <f>SUM($F$5:F6)/$F$67</f>
        <v>1.4472336065573771E-2</v>
      </c>
      <c r="P6" s="34">
        <f>SUM($G$5:G6)/$G$67</f>
        <v>0</v>
      </c>
      <c r="Q6" s="34">
        <f>SUM($H$5:H6)/$H$67</f>
        <v>7.6726342710997447E-4</v>
      </c>
    </row>
    <row r="7" spans="1:17" x14ac:dyDescent="0.3">
      <c r="A7">
        <v>2</v>
      </c>
      <c r="B7">
        <v>527</v>
      </c>
      <c r="C7">
        <v>324</v>
      </c>
      <c r="D7">
        <v>18</v>
      </c>
      <c r="E7">
        <v>2</v>
      </c>
      <c r="F7">
        <v>33</v>
      </c>
      <c r="G7">
        <v>1</v>
      </c>
      <c r="H7">
        <v>1</v>
      </c>
      <c r="J7">
        <v>2</v>
      </c>
      <c r="K7" s="34">
        <f>SUM($B$5:B7)/$B$67</f>
        <v>8.0683957331102278E-3</v>
      </c>
      <c r="L7" s="34">
        <f>SUM($C$5:C7)/$C$67</f>
        <v>1.5000874918473506E-2</v>
      </c>
      <c r="M7" s="34">
        <f>SUM($D$5:D7)/$D$67</f>
        <v>6.5631262525050096E-2</v>
      </c>
      <c r="N7" s="34">
        <f>SUM($E$5:E7)/$E$67</f>
        <v>1.2327231976092642E-2</v>
      </c>
      <c r="O7" s="34">
        <f>SUM($F$5:F7)/$F$67</f>
        <v>1.8698770491803279E-2</v>
      </c>
      <c r="P7" s="34">
        <f>SUM($G$5:G7)/$G$67</f>
        <v>1.2750223128904755E-4</v>
      </c>
      <c r="Q7" s="34">
        <f>SUM($H$5:H7)/$H$67</f>
        <v>1.0230179028132991E-3</v>
      </c>
    </row>
    <row r="8" spans="1:17" x14ac:dyDescent="0.3">
      <c r="A8">
        <v>3</v>
      </c>
      <c r="B8">
        <v>456</v>
      </c>
      <c r="C8">
        <v>217</v>
      </c>
      <c r="D8">
        <v>19</v>
      </c>
      <c r="E8">
        <v>5</v>
      </c>
      <c r="F8">
        <v>73</v>
      </c>
      <c r="G8">
        <v>1</v>
      </c>
      <c r="H8">
        <v>1</v>
      </c>
      <c r="J8">
        <v>3</v>
      </c>
      <c r="K8" s="34">
        <f>SUM($B$5:B8)/$B$67</f>
        <v>1.0452834135118176E-2</v>
      </c>
      <c r="L8" s="34">
        <f>SUM($C$5:C8)/$C$67</f>
        <v>1.8452825986669422E-2</v>
      </c>
      <c r="M8" s="34">
        <f>SUM($D$5:D8)/$D$67</f>
        <v>7.5150300601202411E-2</v>
      </c>
      <c r="N8" s="34">
        <f>SUM($E$5:E8)/$E$67</f>
        <v>1.4194994396712738E-2</v>
      </c>
      <c r="O8" s="34">
        <f>SUM($F$5:F8)/$F$67</f>
        <v>2.804815573770492E-2</v>
      </c>
      <c r="P8" s="34">
        <f>SUM($G$5:G8)/$G$67</f>
        <v>2.550044625780951E-4</v>
      </c>
      <c r="Q8" s="34">
        <f>SUM($H$5:H8)/$H$67</f>
        <v>1.2787723785166241E-3</v>
      </c>
    </row>
    <row r="9" spans="1:17" x14ac:dyDescent="0.3">
      <c r="A9">
        <v>4</v>
      </c>
      <c r="B9">
        <v>382</v>
      </c>
      <c r="C9">
        <v>305</v>
      </c>
      <c r="D9">
        <v>19</v>
      </c>
      <c r="E9">
        <v>4</v>
      </c>
      <c r="F9">
        <v>95</v>
      </c>
      <c r="G9">
        <v>1</v>
      </c>
      <c r="J9">
        <v>4</v>
      </c>
      <c r="K9" s="34">
        <f>SUM($B$5:B9)/$B$67</f>
        <v>1.2450324199958169E-2</v>
      </c>
      <c r="L9" s="34">
        <f>SUM($C$5:C9)/$C$67</f>
        <v>2.3304646612474746E-2</v>
      </c>
      <c r="M9" s="34">
        <f>SUM($D$5:D9)/$D$67</f>
        <v>8.4669338677354711E-2</v>
      </c>
      <c r="N9" s="34">
        <f>SUM($E$5:E9)/$E$67</f>
        <v>1.5689204333208816E-2</v>
      </c>
      <c r="O9" s="34">
        <f>SUM($F$5:F9)/$F$67</f>
        <v>4.0215163934426229E-2</v>
      </c>
      <c r="P9" s="34">
        <f>SUM($G$5:G9)/$G$67</f>
        <v>3.8250669386714268E-4</v>
      </c>
      <c r="Q9" s="34">
        <f>SUM($H$5:H9)/$H$67</f>
        <v>1.2787723785166241E-3</v>
      </c>
    </row>
    <row r="10" spans="1:17" x14ac:dyDescent="0.3">
      <c r="A10">
        <v>5</v>
      </c>
      <c r="B10">
        <v>524</v>
      </c>
      <c r="C10">
        <v>437</v>
      </c>
      <c r="D10">
        <v>12</v>
      </c>
      <c r="E10">
        <v>10</v>
      </c>
      <c r="F10">
        <v>90</v>
      </c>
      <c r="H10">
        <v>2</v>
      </c>
      <c r="J10">
        <v>5</v>
      </c>
      <c r="K10" s="34">
        <f>SUM($B$5:B10)/$B$67</f>
        <v>1.5190336749633968E-2</v>
      </c>
      <c r="L10" s="34">
        <f>SUM($C$5:C10)/$C$67</f>
        <v>3.0256271574694175E-2</v>
      </c>
      <c r="M10" s="34">
        <f>SUM($D$5:D10)/$D$67</f>
        <v>9.0681362725450895E-2</v>
      </c>
      <c r="N10" s="34">
        <f>SUM($E$5:E10)/$E$67</f>
        <v>1.9424729174449009E-2</v>
      </c>
      <c r="O10" s="34">
        <f>SUM($F$5:F10)/$F$67</f>
        <v>5.1741803278688527E-2</v>
      </c>
      <c r="P10" s="34">
        <f>SUM($G$5:G10)/$G$67</f>
        <v>3.8250669386714268E-4</v>
      </c>
      <c r="Q10" s="34">
        <f>SUM($H$5:H10)/$H$67</f>
        <v>1.7902813299232737E-3</v>
      </c>
    </row>
    <row r="11" spans="1:17" x14ac:dyDescent="0.3">
      <c r="A11">
        <v>6</v>
      </c>
      <c r="B11">
        <v>607</v>
      </c>
      <c r="C11">
        <v>539</v>
      </c>
      <c r="D11">
        <v>32</v>
      </c>
      <c r="E11">
        <v>29</v>
      </c>
      <c r="F11">
        <v>80</v>
      </c>
      <c r="H11">
        <v>2</v>
      </c>
      <c r="J11">
        <v>6</v>
      </c>
      <c r="K11" s="34">
        <f>SUM($B$5:B11)/$B$67</f>
        <v>1.836435892072788E-2</v>
      </c>
      <c r="L11" s="34">
        <f>SUM($C$5:C11)/$C$67</f>
        <v>3.8830472615051778E-2</v>
      </c>
      <c r="M11" s="34">
        <f>SUM($D$5:D11)/$D$67</f>
        <v>0.10671342685370741</v>
      </c>
      <c r="N11" s="34">
        <f>SUM($E$5:E11)/$E$67</f>
        <v>3.0257751214045572E-2</v>
      </c>
      <c r="O11" s="34">
        <f>SUM($F$5:F11)/$F$67</f>
        <v>6.1987704918032786E-2</v>
      </c>
      <c r="P11" s="34">
        <f>SUM($G$5:G11)/$G$67</f>
        <v>3.8250669386714268E-4</v>
      </c>
      <c r="Q11" s="34">
        <f>SUM($H$5:H11)/$H$67</f>
        <v>2.3017902813299231E-3</v>
      </c>
    </row>
    <row r="12" spans="1:17" x14ac:dyDescent="0.3">
      <c r="A12">
        <v>7</v>
      </c>
      <c r="B12">
        <v>854</v>
      </c>
      <c r="C12">
        <v>724</v>
      </c>
      <c r="D12">
        <v>116</v>
      </c>
      <c r="E12">
        <v>46</v>
      </c>
      <c r="F12">
        <v>253</v>
      </c>
      <c r="J12">
        <v>7</v>
      </c>
      <c r="K12" s="34">
        <f>SUM($B$5:B12)/$B$67</f>
        <v>2.2829951892909432E-2</v>
      </c>
      <c r="L12" s="34">
        <f>SUM($C$5:C12)/$C$67</f>
        <v>5.0347581248110972E-2</v>
      </c>
      <c r="M12" s="34">
        <f>SUM($D$5:D12)/$D$67</f>
        <v>0.16482965931863727</v>
      </c>
      <c r="N12" s="34">
        <f>SUM($E$5:E12)/$E$67</f>
        <v>4.7441165483750464E-2</v>
      </c>
      <c r="O12" s="34">
        <f>SUM($F$5:F12)/$F$67</f>
        <v>9.4390368852459022E-2</v>
      </c>
      <c r="P12" s="34">
        <f>SUM($G$5:G12)/$G$67</f>
        <v>3.8250669386714268E-4</v>
      </c>
      <c r="Q12" s="34">
        <f>SUM($H$5:H12)/$H$67</f>
        <v>2.3017902813299231E-3</v>
      </c>
    </row>
    <row r="13" spans="1:17" x14ac:dyDescent="0.3">
      <c r="A13">
        <v>8</v>
      </c>
      <c r="B13">
        <v>655</v>
      </c>
      <c r="C13">
        <v>712</v>
      </c>
      <c r="D13">
        <v>109</v>
      </c>
      <c r="E13">
        <v>55</v>
      </c>
      <c r="F13">
        <v>239</v>
      </c>
      <c r="G13">
        <v>1</v>
      </c>
      <c r="H13">
        <v>4</v>
      </c>
      <c r="J13">
        <v>8</v>
      </c>
      <c r="K13" s="34">
        <f>SUM($B$5:B13)/$B$67</f>
        <v>2.6254967580004184E-2</v>
      </c>
      <c r="L13" s="34">
        <f>SUM($C$5:C13)/$C$67</f>
        <v>6.167379857785979E-2</v>
      </c>
      <c r="M13" s="34">
        <f>SUM($D$5:D13)/$D$67</f>
        <v>0.21943887775551102</v>
      </c>
      <c r="N13" s="34">
        <f>SUM($E$5:E13)/$E$67</f>
        <v>6.798655211057153E-2</v>
      </c>
      <c r="O13" s="34">
        <f>SUM($F$5:F13)/$F$67</f>
        <v>0.125</v>
      </c>
      <c r="P13" s="34">
        <f>SUM($G$5:G13)/$G$67</f>
        <v>5.1000892515619021E-4</v>
      </c>
      <c r="Q13" s="34">
        <f>SUM($H$5:H13)/$H$67</f>
        <v>3.3248081841432226E-3</v>
      </c>
    </row>
    <row r="14" spans="1:17" x14ac:dyDescent="0.3">
      <c r="A14">
        <v>9</v>
      </c>
      <c r="B14">
        <v>548</v>
      </c>
      <c r="C14">
        <v>585</v>
      </c>
      <c r="D14">
        <v>102</v>
      </c>
      <c r="E14">
        <v>41</v>
      </c>
      <c r="F14">
        <v>323</v>
      </c>
      <c r="H14">
        <v>7</v>
      </c>
      <c r="J14">
        <v>9</v>
      </c>
      <c r="K14" s="34">
        <f>SUM($B$5:B14)/$B$67</f>
        <v>2.9120476887680401E-2</v>
      </c>
      <c r="L14" s="34">
        <f>SUM($C$5:C14)/$C$67</f>
        <v>7.0979749614240487E-2</v>
      </c>
      <c r="M14" s="34">
        <f>SUM($D$5:D14)/$D$67</f>
        <v>0.27054108216432865</v>
      </c>
      <c r="N14" s="34">
        <f>SUM($E$5:E14)/$E$67</f>
        <v>8.3302203959656332E-2</v>
      </c>
      <c r="O14" s="34">
        <f>SUM($F$5:F14)/$F$67</f>
        <v>0.16636782786885246</v>
      </c>
      <c r="P14" s="34">
        <f>SUM($G$5:G14)/$G$67</f>
        <v>5.1000892515619021E-4</v>
      </c>
      <c r="Q14" s="34">
        <f>SUM($H$5:H14)/$H$67</f>
        <v>5.1150895140664966E-3</v>
      </c>
    </row>
    <row r="15" spans="1:17" x14ac:dyDescent="0.3">
      <c r="A15">
        <v>10</v>
      </c>
      <c r="B15">
        <v>438</v>
      </c>
      <c r="C15">
        <v>559</v>
      </c>
      <c r="D15">
        <v>77</v>
      </c>
      <c r="E15">
        <v>54</v>
      </c>
      <c r="F15">
        <v>242</v>
      </c>
      <c r="G15">
        <v>2</v>
      </c>
      <c r="H15">
        <v>29</v>
      </c>
      <c r="J15">
        <v>10</v>
      </c>
      <c r="K15" s="34">
        <f>SUM($B$5:B15)/$B$67</f>
        <v>3.1410792721188033E-2</v>
      </c>
      <c r="L15" s="34">
        <f>SUM($C$5:C15)/$C$67</f>
        <v>7.9872102826782046E-2</v>
      </c>
      <c r="M15" s="34">
        <f>SUM($D$5:D15)/$D$67</f>
        <v>0.3091182364729459</v>
      </c>
      <c r="N15" s="34">
        <f>SUM($E$5:E15)/$E$67</f>
        <v>0.10347403810235338</v>
      </c>
      <c r="O15" s="34">
        <f>SUM($F$5:F15)/$F$67</f>
        <v>0.19736168032786885</v>
      </c>
      <c r="P15" s="34">
        <f>SUM($G$5:G15)/$G$67</f>
        <v>7.6501338773428537E-4</v>
      </c>
      <c r="Q15" s="34">
        <f>SUM($H$5:H15)/$H$67</f>
        <v>1.2531969309462916E-2</v>
      </c>
    </row>
    <row r="16" spans="1:17" x14ac:dyDescent="0.3">
      <c r="A16">
        <v>11</v>
      </c>
      <c r="B16">
        <v>445</v>
      </c>
      <c r="C16">
        <v>511</v>
      </c>
      <c r="D16">
        <v>50</v>
      </c>
      <c r="E16">
        <v>71</v>
      </c>
      <c r="F16">
        <v>225</v>
      </c>
      <c r="H16">
        <v>18</v>
      </c>
      <c r="J16">
        <v>11</v>
      </c>
      <c r="K16" s="34">
        <f>SUM($B$5:B16)/$B$67</f>
        <v>3.3737711775779125E-2</v>
      </c>
      <c r="L16" s="34">
        <f>SUM($C$5:C16)/$C$67</f>
        <v>8.8000890826082118E-2</v>
      </c>
      <c r="M16" s="34">
        <f>SUM($D$5:D16)/$D$67</f>
        <v>0.33416833667334667</v>
      </c>
      <c r="N16" s="34">
        <f>SUM($E$5:E16)/$E$67</f>
        <v>0.12999626447515875</v>
      </c>
      <c r="O16" s="34">
        <f>SUM($F$5:F16)/$F$67</f>
        <v>0.22617827868852458</v>
      </c>
      <c r="P16" s="34">
        <f>SUM($G$5:G16)/$G$67</f>
        <v>7.6501338773428537E-4</v>
      </c>
      <c r="Q16" s="34">
        <f>SUM($H$5:H16)/$H$67</f>
        <v>1.7135549872122763E-2</v>
      </c>
    </row>
    <row r="17" spans="1:17" x14ac:dyDescent="0.3">
      <c r="A17">
        <v>12</v>
      </c>
      <c r="B17">
        <v>354</v>
      </c>
      <c r="C17">
        <v>458</v>
      </c>
      <c r="D17">
        <v>80</v>
      </c>
      <c r="E17">
        <v>43</v>
      </c>
      <c r="F17">
        <v>199</v>
      </c>
      <c r="G17">
        <v>1</v>
      </c>
      <c r="H17">
        <v>13</v>
      </c>
      <c r="J17">
        <v>12</v>
      </c>
      <c r="K17" s="34">
        <f>SUM($B$5:B17)/$B$67</f>
        <v>3.5588788956285297E-2</v>
      </c>
      <c r="L17" s="34">
        <f>SUM($C$5:C17)/$C$67</f>
        <v>9.52865755690947E-2</v>
      </c>
      <c r="M17" s="34">
        <f>SUM($D$5:D17)/$D$67</f>
        <v>0.37424849699398799</v>
      </c>
      <c r="N17" s="34">
        <f>SUM($E$5:E17)/$E$67</f>
        <v>0.1460590212924916</v>
      </c>
      <c r="O17" s="34">
        <f>SUM($F$5:F17)/$F$67</f>
        <v>0.25166495901639346</v>
      </c>
      <c r="P17" s="34">
        <f>SUM($G$5:G17)/$G$67</f>
        <v>8.9251561902333289E-4</v>
      </c>
      <c r="Q17" s="34">
        <f>SUM($H$5:H17)/$H$67</f>
        <v>2.0460358056265986E-2</v>
      </c>
    </row>
    <row r="18" spans="1:17" x14ac:dyDescent="0.3">
      <c r="A18">
        <v>13</v>
      </c>
      <c r="B18">
        <v>473</v>
      </c>
      <c r="C18">
        <v>445</v>
      </c>
      <c r="D18">
        <v>177</v>
      </c>
      <c r="E18">
        <v>44</v>
      </c>
      <c r="F18">
        <v>223</v>
      </c>
      <c r="H18">
        <v>29</v>
      </c>
      <c r="J18">
        <v>13</v>
      </c>
      <c r="K18" s="34">
        <f>SUM($B$5:B18)/$B$67</f>
        <v>3.8062120895210209E-2</v>
      </c>
      <c r="L18" s="34">
        <f>SUM($C$5:C18)/$C$67</f>
        <v>0.10236546140018771</v>
      </c>
      <c r="M18" s="34">
        <f>SUM($D$5:D18)/$D$67</f>
        <v>0.46292585170340683</v>
      </c>
      <c r="N18" s="34">
        <f>SUM($E$5:E18)/$E$67</f>
        <v>0.16249533059394844</v>
      </c>
      <c r="O18" s="34">
        <f>SUM($F$5:F18)/$F$67</f>
        <v>0.28022540983606559</v>
      </c>
      <c r="P18" s="34">
        <f>SUM($G$5:G18)/$G$67</f>
        <v>8.9251561902333289E-4</v>
      </c>
      <c r="Q18" s="34">
        <f>SUM($H$5:H18)/$H$67</f>
        <v>2.7877237851662403E-2</v>
      </c>
    </row>
    <row r="19" spans="1:17" x14ac:dyDescent="0.3">
      <c r="A19">
        <v>14</v>
      </c>
      <c r="B19">
        <v>406</v>
      </c>
      <c r="C19">
        <v>389</v>
      </c>
      <c r="D19">
        <v>185</v>
      </c>
      <c r="E19">
        <v>48</v>
      </c>
      <c r="F19">
        <v>228</v>
      </c>
      <c r="G19">
        <v>2</v>
      </c>
      <c r="H19">
        <v>26</v>
      </c>
      <c r="J19">
        <v>14</v>
      </c>
      <c r="K19" s="34">
        <f>SUM($B$5:B19)/$B$67</f>
        <v>4.0185107718050617E-2</v>
      </c>
      <c r="L19" s="34">
        <f>SUM($C$5:C19)/$C$67</f>
        <v>0.10855352114916565</v>
      </c>
      <c r="M19" s="34">
        <f>SUM($D$5:D19)/$D$67</f>
        <v>0.55561122244488981</v>
      </c>
      <c r="N19" s="34">
        <f>SUM($E$5:E19)/$E$67</f>
        <v>0.18042584983190138</v>
      </c>
      <c r="O19" s="34">
        <f>SUM($F$5:F19)/$F$67</f>
        <v>0.3094262295081967</v>
      </c>
      <c r="P19" s="34">
        <f>SUM($G$5:G19)/$G$67</f>
        <v>1.1475200816014281E-3</v>
      </c>
      <c r="Q19" s="34">
        <f>SUM($H$5:H19)/$H$67</f>
        <v>3.4526854219948847E-2</v>
      </c>
    </row>
    <row r="20" spans="1:17" x14ac:dyDescent="0.3">
      <c r="A20">
        <v>15</v>
      </c>
      <c r="B20">
        <v>364</v>
      </c>
      <c r="C20">
        <v>341</v>
      </c>
      <c r="D20">
        <v>99</v>
      </c>
      <c r="E20">
        <v>38</v>
      </c>
      <c r="F20">
        <v>212</v>
      </c>
      <c r="H20">
        <v>21</v>
      </c>
      <c r="J20">
        <v>15</v>
      </c>
      <c r="K20" s="34">
        <f>SUM($B$5:B20)/$B$67</f>
        <v>4.2088475214390297E-2</v>
      </c>
      <c r="L20" s="34">
        <f>SUM($C$5:C20)/$C$67</f>
        <v>0.1139780156849021</v>
      </c>
      <c r="M20" s="34">
        <f>SUM($D$5:D20)/$D$67</f>
        <v>0.60521042084168342</v>
      </c>
      <c r="N20" s="34">
        <f>SUM($E$5:E20)/$E$67</f>
        <v>0.19462084422861411</v>
      </c>
      <c r="O20" s="34">
        <f>SUM($F$5:F20)/$F$67</f>
        <v>0.33657786885245899</v>
      </c>
      <c r="P20" s="34">
        <f>SUM($G$5:G20)/$G$67</f>
        <v>1.1475200816014281E-3</v>
      </c>
      <c r="Q20" s="34">
        <f>SUM($H$5:H20)/$H$67</f>
        <v>3.9897698209718668E-2</v>
      </c>
    </row>
    <row r="21" spans="1:17" x14ac:dyDescent="0.3">
      <c r="A21">
        <v>16</v>
      </c>
      <c r="B21">
        <v>467</v>
      </c>
      <c r="C21">
        <v>376</v>
      </c>
      <c r="D21">
        <v>66</v>
      </c>
      <c r="E21">
        <v>43</v>
      </c>
      <c r="F21">
        <v>163</v>
      </c>
      <c r="G21">
        <v>5</v>
      </c>
      <c r="H21">
        <v>16</v>
      </c>
      <c r="J21">
        <v>16</v>
      </c>
      <c r="K21" s="34">
        <f>SUM($B$5:B21)/$B$67</f>
        <v>4.4530432963815099E-2</v>
      </c>
      <c r="L21" s="34">
        <f>SUM($C$5:C21)/$C$67</f>
        <v>0.11995927652196045</v>
      </c>
      <c r="M21" s="34">
        <f>SUM($D$5:D21)/$D$67</f>
        <v>0.63827655310621245</v>
      </c>
      <c r="N21" s="34">
        <f>SUM($E$5:E21)/$E$67</f>
        <v>0.21068360104594697</v>
      </c>
      <c r="O21" s="34">
        <f>SUM($F$5:F21)/$F$67</f>
        <v>0.35745389344262296</v>
      </c>
      <c r="P21" s="34">
        <f>SUM($G$5:G21)/$G$67</f>
        <v>1.7850312380466658E-3</v>
      </c>
      <c r="Q21" s="34">
        <f>SUM($H$5:H21)/$H$67</f>
        <v>4.3989769820971865E-2</v>
      </c>
    </row>
    <row r="22" spans="1:17" x14ac:dyDescent="0.3">
      <c r="A22">
        <v>17</v>
      </c>
      <c r="B22">
        <v>357</v>
      </c>
      <c r="C22">
        <v>377</v>
      </c>
      <c r="D22">
        <v>40</v>
      </c>
      <c r="E22">
        <v>48</v>
      </c>
      <c r="F22">
        <v>213</v>
      </c>
      <c r="G22">
        <v>5</v>
      </c>
      <c r="H22">
        <v>10</v>
      </c>
      <c r="J22">
        <v>17</v>
      </c>
      <c r="K22" s="34">
        <f>SUM($B$5:B22)/$B$67</f>
        <v>4.6397197239071326E-2</v>
      </c>
      <c r="L22" s="34">
        <f>SUM($C$5:C22)/$C$67</f>
        <v>0.12595644496762801</v>
      </c>
      <c r="M22" s="34">
        <f>SUM($D$5:D22)/$D$67</f>
        <v>0.65831663326653311</v>
      </c>
      <c r="N22" s="34">
        <f>SUM($E$5:E22)/$E$67</f>
        <v>0.22861412028389988</v>
      </c>
      <c r="O22" s="34">
        <f>SUM($F$5:F22)/$F$67</f>
        <v>0.38473360655737704</v>
      </c>
      <c r="P22" s="34">
        <f>SUM($G$5:G22)/$G$67</f>
        <v>2.4225423944919037E-3</v>
      </c>
      <c r="Q22" s="34">
        <f>SUM($H$5:H22)/$H$67</f>
        <v>4.6547314578005115E-2</v>
      </c>
    </row>
    <row r="23" spans="1:17" x14ac:dyDescent="0.3">
      <c r="A23">
        <v>18</v>
      </c>
      <c r="B23">
        <v>337</v>
      </c>
      <c r="C23">
        <v>336</v>
      </c>
      <c r="D23">
        <v>40</v>
      </c>
      <c r="E23">
        <v>35</v>
      </c>
      <c r="F23">
        <v>123</v>
      </c>
      <c r="G23">
        <v>18</v>
      </c>
      <c r="H23">
        <v>13</v>
      </c>
      <c r="J23">
        <v>18</v>
      </c>
      <c r="K23" s="34">
        <f>SUM($B$5:B23)/$B$67</f>
        <v>4.815938088266053E-2</v>
      </c>
      <c r="L23" s="34">
        <f>SUM($C$5:C23)/$C$67</f>
        <v>0.13130140146031846</v>
      </c>
      <c r="M23" s="34">
        <f>SUM($D$5:D23)/$D$67</f>
        <v>0.67835671342685366</v>
      </c>
      <c r="N23" s="34">
        <f>SUM($E$5:E23)/$E$67</f>
        <v>0.24168845722824056</v>
      </c>
      <c r="O23" s="34">
        <f>SUM($F$5:F23)/$F$67</f>
        <v>0.40048668032786883</v>
      </c>
      <c r="P23" s="34">
        <f>SUM($G$5:G23)/$G$67</f>
        <v>4.7175825576947598E-3</v>
      </c>
      <c r="Q23" s="34">
        <f>SUM($H$5:H23)/$H$67</f>
        <v>4.9872122762148335E-2</v>
      </c>
    </row>
    <row r="24" spans="1:17" x14ac:dyDescent="0.3">
      <c r="A24">
        <v>19</v>
      </c>
      <c r="B24">
        <v>348</v>
      </c>
      <c r="C24">
        <v>365</v>
      </c>
      <c r="D24">
        <v>40</v>
      </c>
      <c r="E24">
        <v>37</v>
      </c>
      <c r="F24">
        <v>98</v>
      </c>
      <c r="G24">
        <v>6</v>
      </c>
      <c r="H24">
        <v>17</v>
      </c>
      <c r="J24">
        <v>19</v>
      </c>
      <c r="K24" s="34">
        <f>SUM($B$5:B24)/$B$67</f>
        <v>4.9979083873666598E-2</v>
      </c>
      <c r="L24" s="34">
        <f>SUM($C$5:C24)/$C$67</f>
        <v>0.13710767860267567</v>
      </c>
      <c r="M24" s="34">
        <f>SUM($D$5:D24)/$D$67</f>
        <v>0.69839679358717432</v>
      </c>
      <c r="N24" s="34">
        <f>SUM($E$5:E24)/$E$67</f>
        <v>0.25550989914082928</v>
      </c>
      <c r="O24" s="34">
        <f>SUM($F$5:F24)/$F$67</f>
        <v>0.41303790983606559</v>
      </c>
      <c r="P24" s="34">
        <f>SUM($G$5:G24)/$G$67</f>
        <v>5.4825959454290448E-3</v>
      </c>
      <c r="Q24" s="34">
        <f>SUM($H$5:H24)/$H$67</f>
        <v>5.421994884910486E-2</v>
      </c>
    </row>
    <row r="25" spans="1:17" x14ac:dyDescent="0.3">
      <c r="A25">
        <v>20</v>
      </c>
      <c r="B25">
        <v>302</v>
      </c>
      <c r="C25">
        <v>321</v>
      </c>
      <c r="D25">
        <v>40</v>
      </c>
      <c r="E25">
        <v>21</v>
      </c>
      <c r="F25">
        <v>94</v>
      </c>
      <c r="G25">
        <v>5</v>
      </c>
      <c r="H25">
        <v>13</v>
      </c>
      <c r="J25">
        <v>20</v>
      </c>
      <c r="K25" s="34">
        <f>SUM($B$5:B25)/$B$67</f>
        <v>5.1558251411838528E-2</v>
      </c>
      <c r="L25" s="34">
        <f>SUM($C$5:C25)/$C$67</f>
        <v>0.14221402096622815</v>
      </c>
      <c r="M25" s="34">
        <f>SUM($D$5:D25)/$D$67</f>
        <v>0.71843687374749499</v>
      </c>
      <c r="N25" s="34">
        <f>SUM($E$5:E25)/$E$67</f>
        <v>0.26335450130743371</v>
      </c>
      <c r="O25" s="34">
        <f>SUM($F$5:F25)/$F$67</f>
        <v>0.42507684426229508</v>
      </c>
      <c r="P25" s="34">
        <f>SUM($G$5:G25)/$G$67</f>
        <v>6.1201071018742829E-3</v>
      </c>
      <c r="Q25" s="34">
        <f>SUM($H$5:H25)/$H$67</f>
        <v>5.754475703324808E-2</v>
      </c>
    </row>
    <row r="26" spans="1:17" x14ac:dyDescent="0.3">
      <c r="A26">
        <v>21</v>
      </c>
      <c r="B26">
        <v>281</v>
      </c>
      <c r="C26">
        <v>330</v>
      </c>
      <c r="D26">
        <v>38</v>
      </c>
      <c r="E26">
        <v>22</v>
      </c>
      <c r="F26">
        <v>91</v>
      </c>
      <c r="G26">
        <v>9</v>
      </c>
      <c r="H26">
        <v>10</v>
      </c>
      <c r="J26">
        <v>21</v>
      </c>
      <c r="K26" s="34">
        <f>SUM($B$5:B26)/$B$67</f>
        <v>5.3027609286760091E-2</v>
      </c>
      <c r="L26" s="34">
        <f>SUM($C$5:C26)/$C$67</f>
        <v>0.1474635318072634</v>
      </c>
      <c r="M26" s="34">
        <f>SUM($D$5:D26)/$D$67</f>
        <v>0.73747494989979956</v>
      </c>
      <c r="N26" s="34">
        <f>SUM($E$5:E26)/$E$67</f>
        <v>0.2715726559581621</v>
      </c>
      <c r="O26" s="34">
        <f>SUM($F$5:F26)/$F$67</f>
        <v>0.43673155737704916</v>
      </c>
      <c r="P26" s="34">
        <f>SUM($G$5:G26)/$G$67</f>
        <v>7.2676271834757108E-3</v>
      </c>
      <c r="Q26" s="34">
        <f>SUM($H$5:H26)/$H$67</f>
        <v>6.010230179028133E-2</v>
      </c>
    </row>
    <row r="27" spans="1:17" x14ac:dyDescent="0.3">
      <c r="A27">
        <v>22</v>
      </c>
      <c r="B27">
        <v>332</v>
      </c>
      <c r="C27">
        <v>329</v>
      </c>
      <c r="D27">
        <v>27</v>
      </c>
      <c r="E27">
        <v>26</v>
      </c>
      <c r="F27">
        <v>107</v>
      </c>
      <c r="G27">
        <v>12</v>
      </c>
      <c r="H27">
        <v>6</v>
      </c>
      <c r="J27">
        <v>22</v>
      </c>
      <c r="K27" s="34">
        <f>SUM($B$5:B27)/$B$67</f>
        <v>5.4763647772432547E-2</v>
      </c>
      <c r="L27" s="34">
        <f>SUM($C$5:C27)/$C$67</f>
        <v>0.15269713503968949</v>
      </c>
      <c r="M27" s="34">
        <f>SUM($D$5:D27)/$D$67</f>
        <v>0.75100200400801598</v>
      </c>
      <c r="N27" s="34">
        <f>SUM($E$5:E27)/$E$67</f>
        <v>0.28128502054538662</v>
      </c>
      <c r="O27" s="34">
        <f>SUM($F$5:F27)/$F$67</f>
        <v>0.45043545081967212</v>
      </c>
      <c r="P27" s="34">
        <f>SUM($G$5:G27)/$G$67</f>
        <v>8.7976539589442824E-3</v>
      </c>
      <c r="Q27" s="34">
        <f>SUM($H$5:H27)/$H$67</f>
        <v>6.1636828644501276E-2</v>
      </c>
    </row>
    <row r="28" spans="1:17" x14ac:dyDescent="0.3">
      <c r="A28">
        <v>23</v>
      </c>
      <c r="B28">
        <v>234</v>
      </c>
      <c r="C28">
        <v>275</v>
      </c>
      <c r="D28">
        <v>10</v>
      </c>
      <c r="E28">
        <v>25</v>
      </c>
      <c r="F28">
        <v>115</v>
      </c>
      <c r="G28">
        <v>5</v>
      </c>
      <c r="H28">
        <v>15</v>
      </c>
      <c r="J28">
        <v>23</v>
      </c>
      <c r="K28" s="34">
        <f>SUM($B$5:B28)/$B$67</f>
        <v>5.5987241162936623E-2</v>
      </c>
      <c r="L28" s="34">
        <f>SUM($C$5:C28)/$C$67</f>
        <v>0.15707172740721886</v>
      </c>
      <c r="M28" s="34">
        <f>SUM($D$5:D28)/$D$67</f>
        <v>0.7560120240480962</v>
      </c>
      <c r="N28" s="34">
        <f>SUM($E$5:E28)/$E$67</f>
        <v>0.29062383264848712</v>
      </c>
      <c r="O28" s="34">
        <f>SUM($F$5:F28)/$F$67</f>
        <v>0.4651639344262295</v>
      </c>
      <c r="P28" s="34">
        <f>SUM($G$5:G28)/$G$67</f>
        <v>9.4351651153895197E-3</v>
      </c>
      <c r="Q28" s="34">
        <f>SUM($H$5:H28)/$H$67</f>
        <v>6.5473145780051145E-2</v>
      </c>
    </row>
    <row r="29" spans="1:17" x14ac:dyDescent="0.3">
      <c r="A29">
        <v>24</v>
      </c>
      <c r="B29">
        <v>215</v>
      </c>
      <c r="C29">
        <v>241</v>
      </c>
      <c r="D29">
        <v>10</v>
      </c>
      <c r="E29">
        <v>40</v>
      </c>
      <c r="F29">
        <v>140</v>
      </c>
      <c r="H29">
        <v>15</v>
      </c>
      <c r="J29">
        <v>24</v>
      </c>
      <c r="K29" s="34">
        <f>SUM($B$5:B29)/$B$67</f>
        <v>5.7111482953357037E-2</v>
      </c>
      <c r="L29" s="34">
        <f>SUM($C$5:C29)/$C$67</f>
        <v>0.16090546108203554</v>
      </c>
      <c r="M29" s="34">
        <f>SUM($D$5:D29)/$D$67</f>
        <v>0.76102204408817631</v>
      </c>
      <c r="N29" s="34">
        <f>SUM($E$5:E29)/$E$67</f>
        <v>0.30556593201344789</v>
      </c>
      <c r="O29" s="34">
        <f>SUM($F$5:F29)/$F$67</f>
        <v>0.48309426229508196</v>
      </c>
      <c r="P29" s="34">
        <f>SUM($G$5:G29)/$G$67</f>
        <v>9.4351651153895197E-3</v>
      </c>
      <c r="Q29" s="34">
        <f>SUM($H$5:H29)/$H$67</f>
        <v>6.9309462915601028E-2</v>
      </c>
    </row>
    <row r="30" spans="1:17" x14ac:dyDescent="0.3">
      <c r="A30">
        <v>25</v>
      </c>
      <c r="B30">
        <v>204</v>
      </c>
      <c r="C30">
        <v>294</v>
      </c>
      <c r="D30">
        <v>12</v>
      </c>
      <c r="E30">
        <v>21</v>
      </c>
      <c r="F30">
        <v>141</v>
      </c>
      <c r="G30">
        <v>2</v>
      </c>
      <c r="H30">
        <v>18</v>
      </c>
      <c r="J30">
        <v>25</v>
      </c>
      <c r="K30" s="34">
        <f>SUM($B$5:B30)/$B$67</f>
        <v>5.8178205396360594E-2</v>
      </c>
      <c r="L30" s="34">
        <f>SUM($C$5:C30)/$C$67</f>
        <v>0.16558229801313967</v>
      </c>
      <c r="M30" s="34">
        <f>SUM($D$5:D30)/$D$67</f>
        <v>0.76703406813627251</v>
      </c>
      <c r="N30" s="34">
        <f>SUM($E$5:E30)/$E$67</f>
        <v>0.31341053418005232</v>
      </c>
      <c r="O30" s="34">
        <f>SUM($F$5:F30)/$F$67</f>
        <v>0.50115266393442626</v>
      </c>
      <c r="P30" s="34">
        <f>SUM($G$5:G30)/$G$67</f>
        <v>9.690169577967615E-3</v>
      </c>
      <c r="Q30" s="34">
        <f>SUM($H$5:H30)/$H$67</f>
        <v>7.3913043478260873E-2</v>
      </c>
    </row>
    <row r="31" spans="1:17" x14ac:dyDescent="0.3">
      <c r="A31">
        <v>26</v>
      </c>
      <c r="B31">
        <v>192</v>
      </c>
      <c r="C31">
        <v>292</v>
      </c>
      <c r="D31">
        <v>9</v>
      </c>
      <c r="E31">
        <v>22</v>
      </c>
      <c r="F31">
        <v>138</v>
      </c>
      <c r="G31">
        <v>22</v>
      </c>
      <c r="H31">
        <v>17</v>
      </c>
      <c r="J31">
        <v>26</v>
      </c>
      <c r="K31" s="34">
        <f>SUM($B$5:B31)/$B$67</f>
        <v>5.9182179460363943E-2</v>
      </c>
      <c r="L31" s="34">
        <f>SUM($C$5:C31)/$C$67</f>
        <v>0.17022731972702543</v>
      </c>
      <c r="M31" s="34">
        <f>SUM($D$5:D31)/$D$67</f>
        <v>0.77154308617234468</v>
      </c>
      <c r="N31" s="34">
        <f>SUM($E$5:E31)/$E$67</f>
        <v>0.32162868883078072</v>
      </c>
      <c r="O31" s="34">
        <f>SUM($F$5:F31)/$F$67</f>
        <v>0.51882684426229508</v>
      </c>
      <c r="P31" s="34">
        <f>SUM($G$5:G31)/$G$67</f>
        <v>1.2495218666326661E-2</v>
      </c>
      <c r="Q31" s="34">
        <f>SUM($H$5:H31)/$H$67</f>
        <v>7.8260869565217397E-2</v>
      </c>
    </row>
    <row r="32" spans="1:17" x14ac:dyDescent="0.3">
      <c r="A32">
        <v>27</v>
      </c>
      <c r="B32">
        <v>208</v>
      </c>
      <c r="C32">
        <v>297</v>
      </c>
      <c r="D32">
        <v>18</v>
      </c>
      <c r="E32">
        <v>19</v>
      </c>
      <c r="F32">
        <v>116</v>
      </c>
      <c r="G32">
        <v>20</v>
      </c>
      <c r="H32">
        <v>19</v>
      </c>
      <c r="J32">
        <v>27</v>
      </c>
      <c r="K32" s="34">
        <f>SUM($B$5:B32)/$B$67</f>
        <v>6.0269818029700897E-2</v>
      </c>
      <c r="L32" s="34">
        <f>SUM($C$5:C32)/$C$67</f>
        <v>0.17495187948395718</v>
      </c>
      <c r="M32" s="34">
        <f>SUM($D$5:D32)/$D$67</f>
        <v>0.78056112224448893</v>
      </c>
      <c r="N32" s="34">
        <f>SUM($E$5:E32)/$E$67</f>
        <v>0.32872618602913711</v>
      </c>
      <c r="O32" s="34">
        <f>SUM($F$5:F32)/$F$67</f>
        <v>0.53368340163934425</v>
      </c>
      <c r="P32" s="34">
        <f>SUM($G$5:G32)/$G$67</f>
        <v>1.5045263292107612E-2</v>
      </c>
      <c r="Q32" s="34">
        <f>SUM($H$5:H32)/$H$67</f>
        <v>8.3120204603580564E-2</v>
      </c>
    </row>
    <row r="33" spans="1:17" x14ac:dyDescent="0.3">
      <c r="A33">
        <v>28</v>
      </c>
      <c r="B33">
        <v>212</v>
      </c>
      <c r="C33">
        <v>295</v>
      </c>
      <c r="D33">
        <v>11</v>
      </c>
      <c r="E33">
        <v>21</v>
      </c>
      <c r="F33">
        <v>87</v>
      </c>
      <c r="G33">
        <v>18</v>
      </c>
      <c r="H33">
        <v>22</v>
      </c>
      <c r="J33">
        <v>28</v>
      </c>
      <c r="K33" s="34">
        <f>SUM($B$5:B33)/$B$67</f>
        <v>6.1378372725371264E-2</v>
      </c>
      <c r="L33" s="34">
        <f>SUM($C$5:C33)/$C$67</f>
        <v>0.17964462402367051</v>
      </c>
      <c r="M33" s="34">
        <f>SUM($D$5:D33)/$D$67</f>
        <v>0.78607214428857719</v>
      </c>
      <c r="N33" s="34">
        <f>SUM($E$5:E33)/$E$67</f>
        <v>0.33657078819574149</v>
      </c>
      <c r="O33" s="34">
        <f>SUM($F$5:F33)/$F$67</f>
        <v>0.54482581967213117</v>
      </c>
      <c r="P33" s="34">
        <f>SUM($G$5:G33)/$G$67</f>
        <v>1.7340303455310468E-2</v>
      </c>
      <c r="Q33" s="34">
        <f>SUM($H$5:H33)/$H$67</f>
        <v>8.8746803069053706E-2</v>
      </c>
    </row>
    <row r="34" spans="1:17" x14ac:dyDescent="0.3">
      <c r="A34">
        <v>29</v>
      </c>
      <c r="B34">
        <v>199</v>
      </c>
      <c r="C34">
        <v>281</v>
      </c>
      <c r="D34">
        <v>8</v>
      </c>
      <c r="E34">
        <v>25</v>
      </c>
      <c r="F34">
        <v>73</v>
      </c>
      <c r="H34">
        <v>22</v>
      </c>
      <c r="J34">
        <v>29</v>
      </c>
      <c r="K34" s="34">
        <f>SUM($B$5:B34)/$B$67</f>
        <v>6.2418950010458066E-2</v>
      </c>
      <c r="L34" s="34">
        <f>SUM($C$5:C34)/$C$67</f>
        <v>0.18411466204285509</v>
      </c>
      <c r="M34" s="34">
        <f>SUM($D$5:D34)/$D$67</f>
        <v>0.79008016032064132</v>
      </c>
      <c r="N34" s="34">
        <f>SUM($E$5:E34)/$E$67</f>
        <v>0.34590960029884199</v>
      </c>
      <c r="O34" s="34">
        <f>SUM($F$5:F34)/$F$67</f>
        <v>0.55417520491803274</v>
      </c>
      <c r="P34" s="34">
        <f>SUM($G$5:G34)/$G$67</f>
        <v>1.7340303455310468E-2</v>
      </c>
      <c r="Q34" s="34">
        <f>SUM($H$5:H34)/$H$67</f>
        <v>9.4373401534526849E-2</v>
      </c>
    </row>
    <row r="35" spans="1:17" x14ac:dyDescent="0.3">
      <c r="A35">
        <v>30</v>
      </c>
      <c r="B35">
        <v>177</v>
      </c>
      <c r="C35">
        <v>281</v>
      </c>
      <c r="D35">
        <v>20</v>
      </c>
      <c r="E35">
        <v>27</v>
      </c>
      <c r="F35">
        <v>87</v>
      </c>
      <c r="G35">
        <v>6</v>
      </c>
      <c r="H35">
        <v>17</v>
      </c>
      <c r="J35">
        <v>30</v>
      </c>
      <c r="K35" s="34">
        <f>SUM($B$5:B35)/$B$67</f>
        <v>6.3344488600711152E-2</v>
      </c>
      <c r="L35" s="34">
        <f>SUM($C$5:C35)/$C$67</f>
        <v>0.18858470006203967</v>
      </c>
      <c r="M35" s="34">
        <f>SUM($D$5:D35)/$D$67</f>
        <v>0.80010020040080165</v>
      </c>
      <c r="N35" s="34">
        <f>SUM($E$5:E35)/$E$67</f>
        <v>0.35599551737019053</v>
      </c>
      <c r="O35" s="34">
        <f>SUM($F$5:F35)/$F$67</f>
        <v>0.56531762295081966</v>
      </c>
      <c r="P35" s="34">
        <f>SUM($G$5:G35)/$G$67</f>
        <v>1.8105316843044752E-2</v>
      </c>
      <c r="Q35" s="34">
        <f>SUM($H$5:H35)/$H$67</f>
        <v>9.8721227621483373E-2</v>
      </c>
    </row>
    <row r="36" spans="1:17" x14ac:dyDescent="0.3">
      <c r="A36">
        <v>31</v>
      </c>
      <c r="B36">
        <v>160</v>
      </c>
      <c r="C36">
        <v>311</v>
      </c>
      <c r="D36">
        <v>13</v>
      </c>
      <c r="E36">
        <v>26</v>
      </c>
      <c r="F36">
        <v>89</v>
      </c>
      <c r="H36">
        <v>20</v>
      </c>
      <c r="J36">
        <v>31</v>
      </c>
      <c r="K36" s="34">
        <f>SUM($B$5:B36)/$B$67</f>
        <v>6.4181133654047276E-2</v>
      </c>
      <c r="L36" s="34">
        <f>SUM($C$5:C36)/$C$67</f>
        <v>0.19353196633950018</v>
      </c>
      <c r="M36" s="34">
        <f>SUM($D$5:D36)/$D$67</f>
        <v>0.80661322645290578</v>
      </c>
      <c r="N36" s="34">
        <f>SUM($E$5:E36)/$E$67</f>
        <v>0.36570788195741499</v>
      </c>
      <c r="O36" s="34">
        <f>SUM($F$5:F36)/$F$67</f>
        <v>0.57671618852459017</v>
      </c>
      <c r="P36" s="34">
        <f>SUM($G$5:G36)/$G$67</f>
        <v>1.8105316843044752E-2</v>
      </c>
      <c r="Q36" s="34">
        <f>SUM($H$5:H36)/$H$67</f>
        <v>0.10383631713554987</v>
      </c>
    </row>
    <row r="37" spans="1:17" x14ac:dyDescent="0.3">
      <c r="A37">
        <v>32</v>
      </c>
      <c r="B37">
        <v>151</v>
      </c>
      <c r="C37">
        <v>323</v>
      </c>
      <c r="D37">
        <v>25</v>
      </c>
      <c r="E37">
        <v>23</v>
      </c>
      <c r="F37">
        <v>95</v>
      </c>
      <c r="G37">
        <v>1</v>
      </c>
      <c r="H37">
        <v>22</v>
      </c>
      <c r="J37">
        <v>32</v>
      </c>
      <c r="K37" s="34">
        <f>SUM($B$5:B37)/$B$67</f>
        <v>6.4970717423133234E-2</v>
      </c>
      <c r="L37" s="34">
        <f>SUM($C$5:C37)/$C$67</f>
        <v>0.19867012392027106</v>
      </c>
      <c r="M37" s="34">
        <f>SUM($D$5:D37)/$D$67</f>
        <v>0.81913827655310623</v>
      </c>
      <c r="N37" s="34">
        <f>SUM($E$5:E37)/$E$67</f>
        <v>0.37429958909226746</v>
      </c>
      <c r="O37" s="34">
        <f>SUM($F$5:F37)/$F$67</f>
        <v>0.58888319672131151</v>
      </c>
      <c r="P37" s="34">
        <f>SUM($G$5:G37)/$G$67</f>
        <v>1.82328190743338E-2</v>
      </c>
      <c r="Q37" s="34">
        <f>SUM($H$5:H37)/$H$67</f>
        <v>0.10946291560102302</v>
      </c>
    </row>
    <row r="38" spans="1:17" x14ac:dyDescent="0.3">
      <c r="A38">
        <v>33</v>
      </c>
      <c r="B38">
        <v>169</v>
      </c>
      <c r="C38">
        <v>360</v>
      </c>
      <c r="D38">
        <v>27</v>
      </c>
      <c r="E38">
        <v>27</v>
      </c>
      <c r="F38">
        <v>81</v>
      </c>
      <c r="G38">
        <v>2</v>
      </c>
      <c r="H38">
        <v>22</v>
      </c>
      <c r="J38">
        <v>33</v>
      </c>
      <c r="K38" s="34">
        <f>SUM($B$5:B38)/$B$67</f>
        <v>6.585442376071951E-2</v>
      </c>
      <c r="L38" s="34">
        <f>SUM($C$5:C38)/$C$67</f>
        <v>0.20439686301958226</v>
      </c>
      <c r="M38" s="34">
        <f>SUM($D$5:D38)/$D$67</f>
        <v>0.83266533066132264</v>
      </c>
      <c r="N38" s="34">
        <f>SUM($E$5:E38)/$E$67</f>
        <v>0.384385506163616</v>
      </c>
      <c r="O38" s="34">
        <f>SUM($F$5:F38)/$F$67</f>
        <v>0.59925717213114749</v>
      </c>
      <c r="P38" s="34">
        <f>SUM($G$5:G38)/$G$67</f>
        <v>1.8487823536911897E-2</v>
      </c>
      <c r="Q38" s="34">
        <f>SUM($H$5:H38)/$H$67</f>
        <v>0.11508951406649616</v>
      </c>
    </row>
    <row r="39" spans="1:17" x14ac:dyDescent="0.3">
      <c r="A39">
        <v>34</v>
      </c>
      <c r="B39">
        <v>213</v>
      </c>
      <c r="C39">
        <v>363</v>
      </c>
      <c r="D39">
        <v>22</v>
      </c>
      <c r="E39">
        <v>25</v>
      </c>
      <c r="F39">
        <v>99</v>
      </c>
      <c r="G39">
        <v>3</v>
      </c>
      <c r="H39">
        <v>24</v>
      </c>
      <c r="J39">
        <v>34</v>
      </c>
      <c r="K39" s="34">
        <f>SUM($B$5:B39)/$B$67</f>
        <v>6.6968207487973233E-2</v>
      </c>
      <c r="L39" s="34">
        <f>SUM($C$5:C39)/$C$67</f>
        <v>0.21017132494472107</v>
      </c>
      <c r="M39" s="34">
        <f>SUM($D$5:D39)/$D$67</f>
        <v>0.84368737474949895</v>
      </c>
      <c r="N39" s="34">
        <f>SUM($E$5:E39)/$E$67</f>
        <v>0.3937243182667165</v>
      </c>
      <c r="O39" s="34">
        <f>SUM($F$5:F39)/$F$67</f>
        <v>0.61193647540983609</v>
      </c>
      <c r="P39" s="34">
        <f>SUM($G$5:G39)/$G$67</f>
        <v>1.8870330230779039E-2</v>
      </c>
      <c r="Q39" s="34">
        <f>SUM($H$5:H39)/$H$67</f>
        <v>0.12122762148337596</v>
      </c>
    </row>
    <row r="40" spans="1:17" x14ac:dyDescent="0.3">
      <c r="A40">
        <v>35</v>
      </c>
      <c r="B40">
        <v>190</v>
      </c>
      <c r="C40">
        <v>452</v>
      </c>
      <c r="D40">
        <v>16</v>
      </c>
      <c r="E40">
        <v>24</v>
      </c>
      <c r="F40">
        <v>96</v>
      </c>
      <c r="G40">
        <v>2</v>
      </c>
      <c r="H40">
        <v>30</v>
      </c>
      <c r="J40">
        <v>35</v>
      </c>
      <c r="K40" s="34">
        <f>SUM($B$5:B40)/$B$67</f>
        <v>6.7961723488809869E-2</v>
      </c>
      <c r="L40" s="34">
        <f>SUM($C$5:C40)/$C$67</f>
        <v>0.21736156403607845</v>
      </c>
      <c r="M40" s="34">
        <f>SUM($D$5:D40)/$D$67</f>
        <v>0.85170340681362722</v>
      </c>
      <c r="N40" s="34">
        <f>SUM($E$5:E40)/$E$67</f>
        <v>0.40268957788569293</v>
      </c>
      <c r="O40" s="34">
        <f>SUM($F$5:F40)/$F$67</f>
        <v>0.62423155737704916</v>
      </c>
      <c r="P40" s="34">
        <f>SUM($G$5:G40)/$G$67</f>
        <v>1.9125334693357133E-2</v>
      </c>
      <c r="Q40" s="34">
        <f>SUM($H$5:H40)/$H$67</f>
        <v>0.1289002557544757</v>
      </c>
    </row>
    <row r="41" spans="1:17" x14ac:dyDescent="0.3">
      <c r="A41">
        <v>36</v>
      </c>
      <c r="B41">
        <v>399</v>
      </c>
      <c r="C41">
        <v>594</v>
      </c>
      <c r="D41">
        <v>14</v>
      </c>
      <c r="E41">
        <v>37</v>
      </c>
      <c r="F41">
        <v>164</v>
      </c>
      <c r="G41">
        <v>3</v>
      </c>
      <c r="H41">
        <v>27</v>
      </c>
      <c r="J41">
        <v>36</v>
      </c>
      <c r="K41" s="34">
        <f>SUM($B$5:B41)/$B$67</f>
        <v>7.004810709056683E-2</v>
      </c>
      <c r="L41" s="34">
        <f>SUM($C$5:C41)/$C$67</f>
        <v>0.22681068354994194</v>
      </c>
      <c r="M41" s="34">
        <f>SUM($D$5:D41)/$D$67</f>
        <v>0.8587174348697395</v>
      </c>
      <c r="N41" s="34">
        <f>SUM($E$5:E41)/$E$67</f>
        <v>0.41651101979828165</v>
      </c>
      <c r="O41" s="34">
        <f>SUM($F$5:F41)/$F$67</f>
        <v>0.64523565573770492</v>
      </c>
      <c r="P41" s="34">
        <f>SUM($G$5:G41)/$G$67</f>
        <v>1.9507841387224275E-2</v>
      </c>
      <c r="Q41" s="34">
        <f>SUM($H$5:H41)/$H$67</f>
        <v>0.13580562659846548</v>
      </c>
    </row>
    <row r="42" spans="1:17" x14ac:dyDescent="0.3">
      <c r="A42">
        <v>37</v>
      </c>
      <c r="B42">
        <v>947</v>
      </c>
      <c r="C42">
        <v>995</v>
      </c>
      <c r="D42">
        <v>17</v>
      </c>
      <c r="E42">
        <v>45</v>
      </c>
      <c r="F42">
        <v>215</v>
      </c>
      <c r="G42">
        <v>5</v>
      </c>
      <c r="H42">
        <v>38</v>
      </c>
      <c r="J42">
        <v>37</v>
      </c>
      <c r="K42" s="34">
        <f>SUM($B$5:B42)/$B$67</f>
        <v>7.4999999999999997E-2</v>
      </c>
      <c r="L42" s="34">
        <f>SUM($C$5:C42)/$C$67</f>
        <v>0.24263875411609373</v>
      </c>
      <c r="M42" s="34">
        <f>SUM($D$5:D42)/$D$67</f>
        <v>0.8672344689378757</v>
      </c>
      <c r="N42" s="34">
        <f>SUM($E$5:E42)/$E$67</f>
        <v>0.4333208815838625</v>
      </c>
      <c r="O42" s="34">
        <f>SUM($F$5:F42)/$F$67</f>
        <v>0.67277151639344257</v>
      </c>
      <c r="P42" s="34">
        <f>SUM($G$5:G42)/$G$67</f>
        <v>2.0145352543669514E-2</v>
      </c>
      <c r="Q42" s="34">
        <f>SUM($H$5:H42)/$H$67</f>
        <v>0.14552429667519182</v>
      </c>
    </row>
    <row r="43" spans="1:17" x14ac:dyDescent="0.3">
      <c r="A43">
        <v>38</v>
      </c>
      <c r="B43">
        <v>1053</v>
      </c>
      <c r="C43">
        <v>1063</v>
      </c>
      <c r="D43">
        <v>24</v>
      </c>
      <c r="E43">
        <v>48</v>
      </c>
      <c r="F43">
        <v>265</v>
      </c>
      <c r="G43">
        <v>7</v>
      </c>
      <c r="H43">
        <v>34</v>
      </c>
      <c r="J43">
        <v>38</v>
      </c>
      <c r="K43" s="34">
        <f>SUM($B$5:B43)/$B$67</f>
        <v>8.0506170257268347E-2</v>
      </c>
      <c r="L43" s="34">
        <f>SUM($C$5:C43)/$C$67</f>
        <v>0.25954854206767097</v>
      </c>
      <c r="M43" s="34">
        <f>SUM($D$5:D43)/$D$67</f>
        <v>0.8792585170340681</v>
      </c>
      <c r="N43" s="34">
        <f>SUM($E$5:E43)/$E$67</f>
        <v>0.45125140082181547</v>
      </c>
      <c r="O43" s="34">
        <f>SUM($F$5:F43)/$F$67</f>
        <v>0.7067110655737705</v>
      </c>
      <c r="P43" s="34">
        <f>SUM($G$5:G43)/$G$67</f>
        <v>2.1037868162692847E-2</v>
      </c>
      <c r="Q43" s="34">
        <f>SUM($H$5:H43)/$H$67</f>
        <v>0.15421994884910487</v>
      </c>
    </row>
    <row r="44" spans="1:17" x14ac:dyDescent="0.3">
      <c r="A44">
        <v>39</v>
      </c>
      <c r="B44">
        <v>923</v>
      </c>
      <c r="C44">
        <v>997</v>
      </c>
      <c r="D44">
        <v>14</v>
      </c>
      <c r="E44">
        <v>41</v>
      </c>
      <c r="F44">
        <v>234</v>
      </c>
      <c r="G44">
        <v>3</v>
      </c>
      <c r="H44">
        <v>36</v>
      </c>
      <c r="J44">
        <v>39</v>
      </c>
      <c r="K44" s="34">
        <f>SUM($B$5:B44)/$B$67</f>
        <v>8.5332566408701113E-2</v>
      </c>
      <c r="L44" s="34">
        <f>SUM($C$5:C44)/$C$67</f>
        <v>0.27540842785104114</v>
      </c>
      <c r="M44" s="34">
        <f>SUM($D$5:D44)/$D$67</f>
        <v>0.88627254509018039</v>
      </c>
      <c r="N44" s="34">
        <f>SUM($E$5:E44)/$E$67</f>
        <v>0.46656705267090026</v>
      </c>
      <c r="O44" s="34">
        <f>SUM($F$5:F44)/$F$67</f>
        <v>0.73668032786885251</v>
      </c>
      <c r="P44" s="34">
        <f>SUM($G$5:G44)/$G$67</f>
        <v>2.1420374856559989E-2</v>
      </c>
      <c r="Q44" s="34">
        <f>SUM($H$5:H44)/$H$67</f>
        <v>0.16342710997442456</v>
      </c>
    </row>
    <row r="45" spans="1:17" x14ac:dyDescent="0.3">
      <c r="A45">
        <v>40</v>
      </c>
      <c r="B45">
        <v>645</v>
      </c>
      <c r="C45">
        <v>825</v>
      </c>
      <c r="D45">
        <v>16</v>
      </c>
      <c r="E45">
        <v>34</v>
      </c>
      <c r="F45">
        <v>242</v>
      </c>
      <c r="G45">
        <v>2</v>
      </c>
      <c r="H45">
        <v>33</v>
      </c>
      <c r="J45">
        <v>40</v>
      </c>
      <c r="K45" s="34">
        <f>SUM($B$5:B45)/$B$67</f>
        <v>8.870529177996235E-2</v>
      </c>
      <c r="L45" s="34">
        <f>SUM($C$5:C45)/$C$67</f>
        <v>0.2885322049536293</v>
      </c>
      <c r="M45" s="34">
        <f>SUM($D$5:D45)/$D$67</f>
        <v>0.89428857715430865</v>
      </c>
      <c r="N45" s="34">
        <f>SUM($E$5:E45)/$E$67</f>
        <v>0.47926783713111692</v>
      </c>
      <c r="O45" s="34">
        <f>SUM($F$5:F45)/$F$67</f>
        <v>0.76767418032786883</v>
      </c>
      <c r="P45" s="34">
        <f>SUM($G$5:G45)/$G$67</f>
        <v>2.1675379319138086E-2</v>
      </c>
      <c r="Q45" s="34">
        <f>SUM($H$5:H45)/$H$67</f>
        <v>0.17186700767263427</v>
      </c>
    </row>
    <row r="46" spans="1:17" x14ac:dyDescent="0.3">
      <c r="A46">
        <v>41</v>
      </c>
      <c r="B46">
        <v>444</v>
      </c>
      <c r="C46">
        <v>690</v>
      </c>
      <c r="D46">
        <v>14</v>
      </c>
      <c r="E46">
        <v>35</v>
      </c>
      <c r="F46">
        <v>195</v>
      </c>
      <c r="G46">
        <v>7</v>
      </c>
      <c r="H46">
        <v>27</v>
      </c>
      <c r="J46">
        <v>41</v>
      </c>
      <c r="K46" s="34">
        <f>SUM($B$5:B46)/$B$67</f>
        <v>9.1026981802970086E-2</v>
      </c>
      <c r="L46" s="34">
        <f>SUM($C$5:C46)/$C$67</f>
        <v>0.29950845489397576</v>
      </c>
      <c r="M46" s="34">
        <f>SUM($D$5:D46)/$D$67</f>
        <v>0.90130260521042083</v>
      </c>
      <c r="N46" s="34">
        <f>SUM($E$5:E46)/$E$67</f>
        <v>0.49234217407545761</v>
      </c>
      <c r="O46" s="34">
        <f>SUM($F$5:F46)/$F$67</f>
        <v>0.7926485655737705</v>
      </c>
      <c r="P46" s="34">
        <f>SUM($G$5:G46)/$G$67</f>
        <v>2.2567894938161418E-2</v>
      </c>
      <c r="Q46" s="34">
        <f>SUM($H$5:H46)/$H$67</f>
        <v>0.17877237851662403</v>
      </c>
    </row>
    <row r="47" spans="1:17" x14ac:dyDescent="0.3">
      <c r="A47">
        <v>42</v>
      </c>
      <c r="B47">
        <v>362</v>
      </c>
      <c r="C47">
        <v>544</v>
      </c>
      <c r="D47">
        <v>9</v>
      </c>
      <c r="E47">
        <v>34</v>
      </c>
      <c r="F47">
        <v>189</v>
      </c>
      <c r="G47">
        <v>2</v>
      </c>
      <c r="H47">
        <v>26</v>
      </c>
      <c r="J47">
        <v>42</v>
      </c>
      <c r="K47" s="34">
        <f>SUM($B$5:B47)/$B$67</f>
        <v>9.2919891236143068E-2</v>
      </c>
      <c r="L47" s="34">
        <f>SUM($C$5:C47)/$C$67</f>
        <v>0.30816219397737937</v>
      </c>
      <c r="M47" s="34">
        <f>SUM($D$5:D47)/$D$67</f>
        <v>0.905811623246493</v>
      </c>
      <c r="N47" s="34">
        <f>SUM($E$5:E47)/$E$67</f>
        <v>0.50504295853567427</v>
      </c>
      <c r="O47" s="34">
        <f>SUM($F$5:F47)/$F$67</f>
        <v>0.81685450819672134</v>
      </c>
      <c r="P47" s="34">
        <f>SUM($G$5:G47)/$G$67</f>
        <v>2.2822899400739512E-2</v>
      </c>
      <c r="Q47" s="34">
        <f>SUM($H$5:H47)/$H$67</f>
        <v>0.18542199488491048</v>
      </c>
    </row>
    <row r="48" spans="1:17" x14ac:dyDescent="0.3">
      <c r="A48">
        <v>43</v>
      </c>
      <c r="B48">
        <v>293</v>
      </c>
      <c r="C48">
        <v>477</v>
      </c>
      <c r="D48">
        <v>15</v>
      </c>
      <c r="E48">
        <v>34</v>
      </c>
      <c r="F48">
        <v>173</v>
      </c>
      <c r="G48">
        <v>5</v>
      </c>
      <c r="H48">
        <v>48</v>
      </c>
      <c r="J48">
        <v>43</v>
      </c>
      <c r="K48" s="34">
        <f>SUM($B$5:B48)/$B$67</f>
        <v>9.4451997490064846E-2</v>
      </c>
      <c r="L48" s="34">
        <f>SUM($C$5:C48)/$C$67</f>
        <v>0.31575012328396673</v>
      </c>
      <c r="M48" s="34">
        <f>SUM($D$5:D48)/$D$67</f>
        <v>0.91332665330661322</v>
      </c>
      <c r="N48" s="34">
        <f>SUM($E$5:E48)/$E$67</f>
        <v>0.51774374299589088</v>
      </c>
      <c r="O48" s="34">
        <f>SUM($F$5:F48)/$F$67</f>
        <v>0.83901127049180324</v>
      </c>
      <c r="P48" s="34">
        <f>SUM($G$5:G48)/$G$67</f>
        <v>2.3460410557184751E-2</v>
      </c>
      <c r="Q48" s="34">
        <f>SUM($H$5:H48)/$H$67</f>
        <v>0.19769820971867008</v>
      </c>
    </row>
    <row r="49" spans="1:17" x14ac:dyDescent="0.3">
      <c r="A49">
        <v>44</v>
      </c>
      <c r="B49">
        <v>246</v>
      </c>
      <c r="C49">
        <v>420</v>
      </c>
      <c r="D49">
        <v>11</v>
      </c>
      <c r="E49">
        <v>38</v>
      </c>
      <c r="F49">
        <v>156</v>
      </c>
      <c r="H49">
        <v>37</v>
      </c>
      <c r="J49">
        <v>44</v>
      </c>
      <c r="K49" s="34">
        <f>SUM($B$5:B49)/$B$67</f>
        <v>9.5738339259569122E-2</v>
      </c>
      <c r="L49" s="34">
        <f>SUM($C$5:C49)/$C$67</f>
        <v>0.32243131889982979</v>
      </c>
      <c r="M49" s="34">
        <f>SUM($D$5:D49)/$D$67</f>
        <v>0.91883767535070138</v>
      </c>
      <c r="N49" s="34">
        <f>SUM($E$5:E49)/$E$67</f>
        <v>0.53193873739260367</v>
      </c>
      <c r="O49" s="34">
        <f>SUM($F$5:F49)/$F$67</f>
        <v>0.85899077868852458</v>
      </c>
      <c r="P49" s="34">
        <f>SUM($G$5:G49)/$G$67</f>
        <v>2.3460410557184751E-2</v>
      </c>
      <c r="Q49" s="34">
        <f>SUM($H$5:H49)/$H$67</f>
        <v>0.20716112531969311</v>
      </c>
    </row>
    <row r="50" spans="1:17" x14ac:dyDescent="0.3">
      <c r="A50">
        <v>45</v>
      </c>
      <c r="B50">
        <v>238</v>
      </c>
      <c r="C50">
        <v>381</v>
      </c>
      <c r="D50">
        <v>9</v>
      </c>
      <c r="E50">
        <v>22</v>
      </c>
      <c r="F50">
        <v>130</v>
      </c>
      <c r="G50">
        <v>3</v>
      </c>
      <c r="H50">
        <v>45</v>
      </c>
      <c r="J50">
        <v>45</v>
      </c>
      <c r="K50" s="34">
        <f>SUM($B$5:B50)/$B$67</f>
        <v>9.6982848776406616E-2</v>
      </c>
      <c r="L50" s="34">
        <f>SUM($C$5:C50)/$C$67</f>
        <v>0.32849211777993415</v>
      </c>
      <c r="M50" s="34">
        <f>SUM($D$5:D50)/$D$67</f>
        <v>0.92334669338677355</v>
      </c>
      <c r="N50" s="34">
        <f>SUM($E$5:E50)/$E$67</f>
        <v>0.54015689204333206</v>
      </c>
      <c r="O50" s="34">
        <f>SUM($F$5:F50)/$F$67</f>
        <v>0.87564036885245899</v>
      </c>
      <c r="P50" s="34">
        <f>SUM($G$5:G50)/$G$67</f>
        <v>2.3842917251051893E-2</v>
      </c>
      <c r="Q50" s="34">
        <f>SUM($H$5:H50)/$H$67</f>
        <v>0.2186700767263427</v>
      </c>
    </row>
    <row r="51" spans="1:17" x14ac:dyDescent="0.3">
      <c r="A51">
        <v>46</v>
      </c>
      <c r="B51">
        <v>233</v>
      </c>
      <c r="C51">
        <v>410</v>
      </c>
      <c r="D51">
        <v>11</v>
      </c>
      <c r="E51">
        <v>31</v>
      </c>
      <c r="F51">
        <v>117</v>
      </c>
      <c r="G51">
        <v>4</v>
      </c>
      <c r="H51">
        <v>39</v>
      </c>
      <c r="J51">
        <v>46</v>
      </c>
      <c r="K51" s="34">
        <f>SUM($B$5:B51)/$B$67</f>
        <v>9.8201213135327342E-2</v>
      </c>
      <c r="L51" s="34">
        <f>SUM($C$5:C51)/$C$67</f>
        <v>0.33501423730970525</v>
      </c>
      <c r="M51" s="34">
        <f>SUM($D$5:D51)/$D$67</f>
        <v>0.92885771543086171</v>
      </c>
      <c r="N51" s="34">
        <f>SUM($E$5:E51)/$E$67</f>
        <v>0.55173701905117667</v>
      </c>
      <c r="O51" s="34">
        <f>SUM($F$5:F51)/$F$67</f>
        <v>0.890625</v>
      </c>
      <c r="P51" s="34">
        <f>SUM($G$5:G51)/$G$67</f>
        <v>2.4352926176208083E-2</v>
      </c>
      <c r="Q51" s="34">
        <f>SUM($H$5:H51)/$H$67</f>
        <v>0.22864450127877237</v>
      </c>
    </row>
    <row r="52" spans="1:17" x14ac:dyDescent="0.3">
      <c r="A52">
        <v>47</v>
      </c>
      <c r="B52">
        <v>177</v>
      </c>
      <c r="C52">
        <v>328</v>
      </c>
      <c r="D52">
        <v>5</v>
      </c>
      <c r="E52">
        <v>35</v>
      </c>
      <c r="F52">
        <v>96</v>
      </c>
      <c r="G52">
        <v>1</v>
      </c>
      <c r="H52">
        <v>43</v>
      </c>
      <c r="J52">
        <v>47</v>
      </c>
      <c r="K52" s="34">
        <f>SUM($B$5:B52)/$B$67</f>
        <v>9.9126751725580428E-2</v>
      </c>
      <c r="L52" s="34">
        <f>SUM($C$5:C52)/$C$67</f>
        <v>0.34023193293352211</v>
      </c>
      <c r="M52" s="34">
        <f>SUM($D$5:D52)/$D$67</f>
        <v>0.93136272545090182</v>
      </c>
      <c r="N52" s="34">
        <f>SUM($E$5:E52)/$E$67</f>
        <v>0.56481135599551735</v>
      </c>
      <c r="O52" s="34">
        <f>SUM($F$5:F52)/$F$67</f>
        <v>0.90292008196721307</v>
      </c>
      <c r="P52" s="34">
        <f>SUM($G$5:G52)/$G$67</f>
        <v>2.4480428407497132E-2</v>
      </c>
      <c r="Q52" s="34">
        <f>SUM($H$5:H52)/$H$67</f>
        <v>0.23964194373401534</v>
      </c>
    </row>
    <row r="53" spans="1:17" x14ac:dyDescent="0.3">
      <c r="A53">
        <v>48</v>
      </c>
      <c r="B53">
        <v>155</v>
      </c>
      <c r="C53">
        <v>347</v>
      </c>
      <c r="D53">
        <v>3</v>
      </c>
      <c r="E53">
        <v>28</v>
      </c>
      <c r="F53">
        <v>113</v>
      </c>
      <c r="G53">
        <v>1</v>
      </c>
      <c r="H53">
        <v>35</v>
      </c>
      <c r="J53">
        <v>48</v>
      </c>
      <c r="K53" s="34">
        <f>SUM($B$5:B53)/$B$67</f>
        <v>9.9937251620999784E-2</v>
      </c>
      <c r="L53" s="34">
        <f>SUM($C$5:C53)/$C$67</f>
        <v>0.34575187312091371</v>
      </c>
      <c r="M53" s="34">
        <f>SUM($D$5:D53)/$D$67</f>
        <v>0.93286573146292584</v>
      </c>
      <c r="N53" s="34">
        <f>SUM($E$5:E53)/$E$67</f>
        <v>0.57527082555098996</v>
      </c>
      <c r="O53" s="34">
        <f>SUM($F$5:F53)/$F$67</f>
        <v>0.91739241803278693</v>
      </c>
      <c r="P53" s="34">
        <f>SUM($G$5:G53)/$G$67</f>
        <v>2.460793063878618E-2</v>
      </c>
      <c r="Q53" s="34">
        <f>SUM($H$5:H53)/$H$67</f>
        <v>0.2485933503836317</v>
      </c>
    </row>
    <row r="54" spans="1:17" x14ac:dyDescent="0.3">
      <c r="A54">
        <v>49</v>
      </c>
      <c r="B54">
        <v>163</v>
      </c>
      <c r="C54">
        <v>341</v>
      </c>
      <c r="D54">
        <v>4</v>
      </c>
      <c r="E54">
        <v>24</v>
      </c>
      <c r="F54">
        <v>90</v>
      </c>
      <c r="G54">
        <v>4</v>
      </c>
      <c r="H54">
        <v>40</v>
      </c>
    </row>
    <row r="55" spans="1:17" x14ac:dyDescent="0.3">
      <c r="A55">
        <v>50</v>
      </c>
      <c r="B55">
        <v>146</v>
      </c>
      <c r="C55">
        <v>364</v>
      </c>
      <c r="D55">
        <v>6</v>
      </c>
      <c r="E55">
        <v>23</v>
      </c>
      <c r="F55">
        <v>97</v>
      </c>
      <c r="G55">
        <v>6</v>
      </c>
      <c r="H55">
        <v>45</v>
      </c>
    </row>
    <row r="56" spans="1:17" x14ac:dyDescent="0.3">
      <c r="A56">
        <v>51</v>
      </c>
      <c r="B56">
        <v>142</v>
      </c>
      <c r="C56">
        <v>367</v>
      </c>
      <c r="D56">
        <v>7</v>
      </c>
      <c r="E56">
        <v>21</v>
      </c>
      <c r="F56">
        <v>76</v>
      </c>
      <c r="G56">
        <v>8</v>
      </c>
      <c r="H56">
        <v>44</v>
      </c>
    </row>
    <row r="57" spans="1:17" x14ac:dyDescent="0.3">
      <c r="A57">
        <v>52</v>
      </c>
      <c r="B57">
        <v>123</v>
      </c>
      <c r="C57">
        <v>340</v>
      </c>
      <c r="D57">
        <v>9</v>
      </c>
      <c r="E57">
        <v>20</v>
      </c>
      <c r="F57">
        <v>61</v>
      </c>
      <c r="G57">
        <v>6</v>
      </c>
      <c r="H57">
        <v>58</v>
      </c>
    </row>
    <row r="58" spans="1:17" x14ac:dyDescent="0.3">
      <c r="A58">
        <v>53</v>
      </c>
      <c r="B58">
        <v>119</v>
      </c>
      <c r="C58">
        <v>311</v>
      </c>
      <c r="D58">
        <v>7</v>
      </c>
      <c r="E58">
        <v>15</v>
      </c>
      <c r="F58">
        <v>37</v>
      </c>
      <c r="G58">
        <v>2</v>
      </c>
      <c r="H58">
        <v>45</v>
      </c>
    </row>
    <row r="59" spans="1:17" x14ac:dyDescent="0.3">
      <c r="A59">
        <v>54</v>
      </c>
      <c r="B59">
        <v>150</v>
      </c>
      <c r="C59">
        <v>316</v>
      </c>
      <c r="D59">
        <v>3</v>
      </c>
      <c r="E59">
        <v>15</v>
      </c>
      <c r="F59">
        <v>32</v>
      </c>
      <c r="G59">
        <v>4</v>
      </c>
      <c r="H59">
        <v>62</v>
      </c>
    </row>
    <row r="60" spans="1:17" x14ac:dyDescent="0.3">
      <c r="A60">
        <v>55</v>
      </c>
      <c r="B60">
        <v>117</v>
      </c>
      <c r="C60">
        <v>294</v>
      </c>
      <c r="D60">
        <v>7</v>
      </c>
      <c r="E60">
        <v>17</v>
      </c>
      <c r="F60">
        <v>34</v>
      </c>
      <c r="G60">
        <v>3</v>
      </c>
      <c r="H60">
        <v>52</v>
      </c>
    </row>
    <row r="61" spans="1:17" x14ac:dyDescent="0.3">
      <c r="A61">
        <v>56</v>
      </c>
      <c r="B61">
        <v>134</v>
      </c>
      <c r="C61">
        <v>270</v>
      </c>
      <c r="D61">
        <v>5</v>
      </c>
      <c r="E61">
        <v>21</v>
      </c>
      <c r="F61">
        <v>20</v>
      </c>
      <c r="G61">
        <v>2</v>
      </c>
      <c r="H61">
        <v>62</v>
      </c>
    </row>
    <row r="62" spans="1:17" x14ac:dyDescent="0.3">
      <c r="A62">
        <v>57</v>
      </c>
      <c r="B62">
        <v>119</v>
      </c>
      <c r="C62">
        <v>243</v>
      </c>
      <c r="D62">
        <v>5</v>
      </c>
      <c r="E62">
        <v>24</v>
      </c>
      <c r="F62">
        <v>12</v>
      </c>
      <c r="G62">
        <v>2</v>
      </c>
      <c r="H62">
        <v>60</v>
      </c>
    </row>
    <row r="63" spans="1:17" x14ac:dyDescent="0.3">
      <c r="A63">
        <v>58</v>
      </c>
      <c r="B63">
        <v>98</v>
      </c>
      <c r="C63">
        <v>234</v>
      </c>
      <c r="D63">
        <v>3</v>
      </c>
      <c r="E63">
        <v>12</v>
      </c>
      <c r="F63">
        <v>24</v>
      </c>
      <c r="G63">
        <v>4</v>
      </c>
      <c r="H63">
        <v>51</v>
      </c>
    </row>
    <row r="64" spans="1:17" x14ac:dyDescent="0.3">
      <c r="A64">
        <v>59</v>
      </c>
      <c r="B64">
        <v>115</v>
      </c>
      <c r="C64">
        <v>236</v>
      </c>
      <c r="D64">
        <v>1</v>
      </c>
      <c r="E64">
        <v>14</v>
      </c>
      <c r="F64">
        <v>17</v>
      </c>
      <c r="G64">
        <v>6</v>
      </c>
      <c r="H64">
        <v>34</v>
      </c>
    </row>
    <row r="65" spans="1:8" x14ac:dyDescent="0.3">
      <c r="A65">
        <v>60</v>
      </c>
      <c r="B65">
        <v>111</v>
      </c>
      <c r="C65">
        <v>215</v>
      </c>
      <c r="D65">
        <v>5</v>
      </c>
      <c r="E65">
        <v>9</v>
      </c>
      <c r="F65">
        <v>9</v>
      </c>
      <c r="G65">
        <v>1</v>
      </c>
      <c r="H65">
        <v>37</v>
      </c>
    </row>
    <row r="66" spans="1:8" x14ac:dyDescent="0.3">
      <c r="A66" s="35" t="s">
        <v>43</v>
      </c>
      <c r="B66">
        <v>170589</v>
      </c>
      <c r="C66">
        <v>37597</v>
      </c>
      <c r="D66">
        <v>72</v>
      </c>
      <c r="E66">
        <v>922</v>
      </c>
      <c r="F66">
        <v>136</v>
      </c>
      <c r="G66">
        <v>7602</v>
      </c>
      <c r="H66">
        <v>2348</v>
      </c>
    </row>
    <row r="67" spans="1:8" x14ac:dyDescent="0.3">
      <c r="A67" t="s">
        <v>39</v>
      </c>
      <c r="B67">
        <v>191240</v>
      </c>
      <c r="C67">
        <v>62863</v>
      </c>
      <c r="D67">
        <v>1996</v>
      </c>
      <c r="E67">
        <v>2677</v>
      </c>
      <c r="F67">
        <v>7808</v>
      </c>
      <c r="G67">
        <v>7843</v>
      </c>
      <c r="H67">
        <v>3910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dimension ref="A1:K24"/>
  <sheetViews>
    <sheetView showGridLines="0" workbookViewId="0">
      <selection sqref="A1:I1"/>
    </sheetView>
  </sheetViews>
  <sheetFormatPr defaultColWidth="9.109375" defaultRowHeight="13.8" x14ac:dyDescent="0.25"/>
  <cols>
    <col min="1" max="16384" width="9.109375" style="39"/>
  </cols>
  <sheetData>
    <row r="1" spans="1:11" ht="21" x14ac:dyDescent="0.25">
      <c r="A1" s="74" t="s">
        <v>21</v>
      </c>
      <c r="B1" s="74"/>
      <c r="C1" s="74"/>
      <c r="D1" s="74"/>
      <c r="E1" s="74"/>
      <c r="F1" s="74"/>
      <c r="G1" s="74"/>
      <c r="H1" s="74"/>
      <c r="I1" s="74"/>
    </row>
    <row r="2" spans="1:11" x14ac:dyDescent="0.25">
      <c r="A2" s="40"/>
      <c r="B2" s="40"/>
      <c r="C2" s="40"/>
      <c r="D2" s="40"/>
      <c r="E2" s="40"/>
      <c r="F2" s="40"/>
      <c r="G2" s="40"/>
      <c r="H2" s="40"/>
      <c r="I2" s="40"/>
    </row>
    <row r="3" spans="1:11" ht="14.25" customHeight="1" x14ac:dyDescent="0.25">
      <c r="A3" s="75" t="s">
        <v>82</v>
      </c>
      <c r="B3" s="75"/>
      <c r="C3" s="75"/>
      <c r="D3" s="75"/>
      <c r="E3" s="75"/>
      <c r="F3" s="75"/>
      <c r="G3" s="75"/>
      <c r="H3" s="75"/>
      <c r="I3" s="75"/>
      <c r="K3" s="39" t="s">
        <v>20</v>
      </c>
    </row>
    <row r="4" spans="1:11" ht="14.25" customHeight="1" x14ac:dyDescent="0.25">
      <c r="A4" s="75"/>
      <c r="B4" s="75"/>
      <c r="C4" s="75"/>
      <c r="D4" s="75"/>
      <c r="E4" s="75"/>
      <c r="F4" s="75"/>
      <c r="G4" s="75"/>
      <c r="H4" s="75"/>
      <c r="I4" s="75"/>
    </row>
    <row r="5" spans="1:11" ht="14.25" customHeight="1" x14ac:dyDescent="0.25">
      <c r="A5" s="75"/>
      <c r="B5" s="75"/>
      <c r="C5" s="75"/>
      <c r="D5" s="75"/>
      <c r="E5" s="75"/>
      <c r="F5" s="75"/>
      <c r="G5" s="75"/>
      <c r="H5" s="75"/>
      <c r="I5" s="75"/>
    </row>
    <row r="6" spans="1:11" ht="14.25" customHeight="1" x14ac:dyDescent="0.25">
      <c r="A6" s="41"/>
      <c r="B6" s="41"/>
      <c r="C6" s="41"/>
      <c r="D6" s="41"/>
      <c r="E6" s="41"/>
      <c r="F6" s="41"/>
      <c r="G6" s="41"/>
      <c r="H6" s="41"/>
      <c r="I6" s="41"/>
    </row>
    <row r="7" spans="1:11" ht="14.25" customHeight="1" x14ac:dyDescent="0.25">
      <c r="A7" s="75" t="s">
        <v>24</v>
      </c>
      <c r="B7" s="75"/>
      <c r="C7" s="75"/>
      <c r="D7" s="75"/>
      <c r="E7" s="75"/>
      <c r="F7" s="75"/>
      <c r="G7" s="75"/>
      <c r="H7" s="75"/>
      <c r="I7" s="75"/>
    </row>
    <row r="8" spans="1:11" ht="14.25" customHeight="1" x14ac:dyDescent="0.25">
      <c r="A8" s="75"/>
      <c r="B8" s="75"/>
      <c r="C8" s="75"/>
      <c r="D8" s="75"/>
      <c r="E8" s="75"/>
      <c r="F8" s="75"/>
      <c r="G8" s="75"/>
      <c r="H8" s="75"/>
      <c r="I8" s="75"/>
    </row>
    <row r="9" spans="1:11" ht="14.25" customHeight="1" x14ac:dyDescent="0.25">
      <c r="A9" s="41"/>
      <c r="B9" s="41"/>
      <c r="C9" s="41"/>
      <c r="D9" s="41"/>
      <c r="E9" s="41"/>
      <c r="F9" s="41"/>
      <c r="G9" s="41"/>
      <c r="H9" s="41"/>
      <c r="I9" s="41"/>
    </row>
    <row r="10" spans="1:11" ht="14.25" customHeight="1" x14ac:dyDescent="0.25">
      <c r="A10" s="75" t="s">
        <v>25</v>
      </c>
      <c r="B10" s="75"/>
      <c r="C10" s="75"/>
      <c r="D10" s="75"/>
      <c r="E10" s="75"/>
      <c r="F10" s="75"/>
      <c r="G10" s="75"/>
      <c r="H10" s="75"/>
      <c r="I10" s="75"/>
    </row>
    <row r="11" spans="1:11" ht="14.25" customHeight="1" x14ac:dyDescent="0.25">
      <c r="A11" s="75"/>
      <c r="B11" s="75"/>
      <c r="C11" s="75"/>
      <c r="D11" s="75"/>
      <c r="E11" s="75"/>
      <c r="F11" s="75"/>
      <c r="G11" s="75"/>
      <c r="H11" s="75"/>
      <c r="I11" s="75"/>
    </row>
    <row r="12" spans="1:11" ht="14.25" customHeight="1" x14ac:dyDescent="0.25">
      <c r="A12" s="75"/>
      <c r="B12" s="75"/>
      <c r="C12" s="75"/>
      <c r="D12" s="75"/>
      <c r="E12" s="75"/>
      <c r="F12" s="75"/>
      <c r="G12" s="75"/>
      <c r="H12" s="75"/>
      <c r="I12" s="75"/>
    </row>
    <row r="13" spans="1:11" ht="14.25" customHeight="1" x14ac:dyDescent="0.25">
      <c r="A13" s="75"/>
      <c r="B13" s="75"/>
      <c r="C13" s="75"/>
      <c r="D13" s="75"/>
      <c r="E13" s="75"/>
      <c r="F13" s="75"/>
      <c r="G13" s="75"/>
      <c r="H13" s="75"/>
      <c r="I13" s="75"/>
    </row>
    <row r="14" spans="1:11" ht="14.25" customHeight="1" x14ac:dyDescent="0.25">
      <c r="A14" s="42"/>
      <c r="B14" s="42"/>
      <c r="C14" s="42"/>
      <c r="D14" s="42"/>
      <c r="E14" s="42"/>
      <c r="F14" s="42"/>
      <c r="G14" s="42"/>
      <c r="H14" s="42"/>
      <c r="I14" s="42"/>
    </row>
    <row r="15" spans="1:11" ht="14.25" customHeight="1" x14ac:dyDescent="0.25">
      <c r="A15" s="75" t="s">
        <v>57</v>
      </c>
      <c r="B15" s="75"/>
      <c r="C15" s="75"/>
      <c r="D15" s="75"/>
      <c r="E15" s="75"/>
      <c r="F15" s="75"/>
      <c r="G15" s="75"/>
      <c r="H15" s="75"/>
      <c r="I15" s="75"/>
    </row>
    <row r="16" spans="1:11" ht="14.25" customHeight="1" x14ac:dyDescent="0.25">
      <c r="A16" s="75"/>
      <c r="B16" s="75"/>
      <c r="C16" s="75"/>
      <c r="D16" s="75"/>
      <c r="E16" s="75"/>
      <c r="F16" s="75"/>
      <c r="G16" s="75"/>
      <c r="H16" s="75"/>
      <c r="I16" s="75"/>
    </row>
    <row r="17" spans="1:9" ht="14.25" customHeight="1" x14ac:dyDescent="0.25">
      <c r="A17" s="42"/>
      <c r="B17" s="42"/>
      <c r="C17" s="42"/>
      <c r="D17" s="42"/>
      <c r="E17" s="42"/>
      <c r="F17" s="42"/>
      <c r="G17" s="42"/>
      <c r="H17" s="42"/>
      <c r="I17" s="42"/>
    </row>
    <row r="18" spans="1:9" x14ac:dyDescent="0.25">
      <c r="A18" s="42"/>
      <c r="B18" s="42"/>
      <c r="C18" s="42"/>
      <c r="D18" s="42"/>
      <c r="E18" s="42"/>
      <c r="F18" s="42"/>
      <c r="G18" s="42"/>
      <c r="H18" s="42"/>
      <c r="I18" s="42"/>
    </row>
    <row r="19" spans="1:9" x14ac:dyDescent="0.25">
      <c r="A19" s="42"/>
      <c r="B19" s="42"/>
      <c r="C19" s="42"/>
      <c r="D19" s="42"/>
      <c r="E19" s="42"/>
      <c r="F19" s="42"/>
      <c r="G19" s="42"/>
      <c r="H19" s="42"/>
      <c r="I19" s="42"/>
    </row>
    <row r="20" spans="1:9" x14ac:dyDescent="0.25">
      <c r="A20" s="43"/>
      <c r="B20" s="43"/>
      <c r="C20" s="43"/>
      <c r="D20" s="43"/>
      <c r="E20" s="43"/>
      <c r="F20" s="43"/>
      <c r="G20" s="43"/>
      <c r="H20" s="43"/>
      <c r="I20" s="43"/>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c r="B23" s="40"/>
      <c r="C23" s="40"/>
      <c r="D23" s="40"/>
      <c r="E23" s="40"/>
      <c r="F23" s="40"/>
      <c r="G23" s="40"/>
      <c r="H23" s="40"/>
      <c r="I23" s="40"/>
    </row>
    <row r="24" spans="1:9" x14ac:dyDescent="0.25">
      <c r="A24" s="40"/>
      <c r="B24" s="40"/>
      <c r="C24" s="40"/>
      <c r="D24" s="40"/>
      <c r="E24" s="40"/>
      <c r="F24" s="40"/>
      <c r="G24" s="40"/>
      <c r="H24" s="40"/>
      <c r="I24" s="40"/>
    </row>
  </sheetData>
  <mergeCells count="5">
    <mergeCell ref="A1:I1"/>
    <mergeCell ref="A7:I8"/>
    <mergeCell ref="A3:I5"/>
    <mergeCell ref="A15:I16"/>
    <mergeCell ref="A10:I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sheetPr>
    <pageSetUpPr fitToPage="1"/>
  </sheetPr>
  <dimension ref="A1:J43"/>
  <sheetViews>
    <sheetView showGridLines="0" zoomScaleNormal="100" workbookViewId="0"/>
  </sheetViews>
  <sheetFormatPr defaultColWidth="9.109375" defaultRowHeight="13.2" x14ac:dyDescent="0.25"/>
  <cols>
    <col min="1" max="2" width="9.109375" style="48"/>
    <col min="3" max="3" width="11.5546875" style="48" bestFit="1" customWidth="1"/>
    <col min="4" max="4" width="12.33203125" style="48" bestFit="1" customWidth="1"/>
    <col min="5" max="5" width="15" style="48" customWidth="1"/>
    <col min="6" max="16384" width="9.109375" style="48"/>
  </cols>
  <sheetData>
    <row r="1" spans="1:9" x14ac:dyDescent="0.25">
      <c r="A1" s="8" t="s">
        <v>79</v>
      </c>
    </row>
    <row r="2" spans="1:9" x14ac:dyDescent="0.25">
      <c r="A2" s="1"/>
    </row>
    <row r="3" spans="1:9" s="57" customFormat="1" ht="20.399999999999999" x14ac:dyDescent="0.2">
      <c r="A3" s="11" t="s">
        <v>2</v>
      </c>
      <c r="B3" s="13" t="s">
        <v>3</v>
      </c>
      <c r="C3" s="49" t="s">
        <v>4</v>
      </c>
      <c r="D3" s="50" t="s">
        <v>5</v>
      </c>
      <c r="E3" s="50" t="s">
        <v>8</v>
      </c>
    </row>
    <row r="4" spans="1:9" x14ac:dyDescent="0.25">
      <c r="A4" s="26">
        <v>2013</v>
      </c>
      <c r="B4" s="27">
        <v>4495473</v>
      </c>
      <c r="C4" s="28">
        <v>292178</v>
      </c>
      <c r="D4" s="14">
        <v>295591</v>
      </c>
      <c r="E4" s="14">
        <v>24221</v>
      </c>
    </row>
    <row r="5" spans="1:9" x14ac:dyDescent="0.25">
      <c r="A5" s="26">
        <v>2014</v>
      </c>
      <c r="B5" s="27">
        <v>4585519</v>
      </c>
      <c r="C5" s="28">
        <v>324037</v>
      </c>
      <c r="D5" s="14">
        <v>208544</v>
      </c>
      <c r="E5" s="14">
        <v>26440</v>
      </c>
    </row>
    <row r="6" spans="1:9" x14ac:dyDescent="0.25">
      <c r="A6" s="26">
        <v>2015</v>
      </c>
      <c r="B6" s="27">
        <v>4669063</v>
      </c>
      <c r="C6" s="28">
        <v>361932</v>
      </c>
      <c r="D6" s="14">
        <v>214975</v>
      </c>
      <c r="E6" s="14">
        <v>31551</v>
      </c>
    </row>
    <row r="7" spans="1:9" x14ac:dyDescent="0.25">
      <c r="A7" s="26">
        <v>2016</v>
      </c>
      <c r="B7" s="27">
        <v>4768060</v>
      </c>
      <c r="C7" s="28">
        <v>388014</v>
      </c>
      <c r="D7" s="14">
        <v>219958</v>
      </c>
      <c r="E7" s="14">
        <v>39456</v>
      </c>
    </row>
    <row r="8" spans="1:9" x14ac:dyDescent="0.25">
      <c r="A8" s="26">
        <v>2017</v>
      </c>
      <c r="B8" s="27">
        <v>4845609</v>
      </c>
      <c r="C8" s="28">
        <v>392728</v>
      </c>
      <c r="D8" s="14">
        <v>250518</v>
      </c>
      <c r="E8" s="14">
        <v>64390</v>
      </c>
    </row>
    <row r="9" spans="1:9" x14ac:dyDescent="0.25">
      <c r="A9" s="26">
        <v>2018</v>
      </c>
      <c r="B9" s="27">
        <v>4870783</v>
      </c>
      <c r="C9" s="28">
        <v>365535</v>
      </c>
      <c r="D9" s="14">
        <v>304572</v>
      </c>
      <c r="E9" s="14">
        <v>105541</v>
      </c>
    </row>
    <row r="10" spans="1:9" x14ac:dyDescent="0.25">
      <c r="A10" s="26">
        <v>2019</v>
      </c>
      <c r="B10" s="27">
        <v>4887904</v>
      </c>
      <c r="C10" s="28">
        <v>366961</v>
      </c>
      <c r="D10" s="14">
        <v>303777</v>
      </c>
      <c r="E10" s="14">
        <v>117416</v>
      </c>
      <c r="F10" s="51"/>
      <c r="G10" s="51"/>
    </row>
    <row r="11" spans="1:9" x14ac:dyDescent="0.25">
      <c r="A11" s="26">
        <v>2020</v>
      </c>
      <c r="B11" s="27">
        <v>4944067</v>
      </c>
      <c r="C11" s="28">
        <v>303196</v>
      </c>
      <c r="D11" s="14">
        <v>278374</v>
      </c>
      <c r="E11" s="14">
        <v>105986</v>
      </c>
      <c r="F11" s="52"/>
    </row>
    <row r="12" spans="1:9" x14ac:dyDescent="0.25">
      <c r="A12" s="26">
        <v>2021</v>
      </c>
      <c r="B12" s="27">
        <v>4986750</v>
      </c>
      <c r="C12" s="28">
        <v>314313</v>
      </c>
      <c r="D12" s="28">
        <v>262016</v>
      </c>
      <c r="E12" s="28">
        <v>91926</v>
      </c>
      <c r="F12" s="72"/>
      <c r="G12" s="72"/>
      <c r="H12" s="72"/>
      <c r="I12" s="72"/>
    </row>
    <row r="13" spans="1:9" x14ac:dyDescent="0.25">
      <c r="A13" s="26">
        <v>2022</v>
      </c>
      <c r="B13" s="27">
        <v>4980543</v>
      </c>
      <c r="C13" s="28">
        <v>299220</v>
      </c>
      <c r="D13" s="28">
        <v>264585</v>
      </c>
      <c r="E13" s="28">
        <v>108188</v>
      </c>
      <c r="F13" s="72"/>
      <c r="G13" s="72"/>
      <c r="H13" s="72"/>
      <c r="I13" s="72"/>
    </row>
    <row r="15" spans="1:9" x14ac:dyDescent="0.25">
      <c r="A15" s="8" t="s">
        <v>80</v>
      </c>
      <c r="B15" s="45"/>
      <c r="C15" s="45"/>
      <c r="D15" s="45"/>
      <c r="E15" s="45"/>
      <c r="F15" s="45"/>
      <c r="G15" s="45"/>
      <c r="H15" s="45"/>
    </row>
    <row r="16" spans="1:9" x14ac:dyDescent="0.25">
      <c r="A16" s="8"/>
      <c r="B16" s="45"/>
      <c r="C16" s="45"/>
      <c r="D16" s="45"/>
      <c r="E16" s="45"/>
      <c r="F16" s="45"/>
      <c r="G16" s="45"/>
      <c r="H16" s="45"/>
    </row>
    <row r="17" spans="1:10" x14ac:dyDescent="0.25">
      <c r="A17" s="11"/>
      <c r="B17" s="22" t="s">
        <v>1</v>
      </c>
      <c r="C17" s="55" t="s">
        <v>6</v>
      </c>
      <c r="D17" s="55" t="s">
        <v>0</v>
      </c>
      <c r="E17" s="56" t="s">
        <v>58</v>
      </c>
      <c r="F17" s="56" t="s">
        <v>23</v>
      </c>
      <c r="G17" s="56" t="s">
        <v>7</v>
      </c>
      <c r="H17" s="56" t="s">
        <v>13</v>
      </c>
      <c r="I17" s="56" t="s">
        <v>26</v>
      </c>
    </row>
    <row r="18" spans="1:10" x14ac:dyDescent="0.25">
      <c r="A18" s="26">
        <v>2013</v>
      </c>
      <c r="B18" s="27">
        <f>Bensin!D4</f>
        <v>265894</v>
      </c>
      <c r="C18" s="28">
        <f>Diesel!D4</f>
        <v>26098</v>
      </c>
      <c r="D18" s="14">
        <f>El!D4</f>
        <v>37</v>
      </c>
      <c r="E18" s="14">
        <f>Elhybrid!D4</f>
        <v>583</v>
      </c>
      <c r="F18" s="14"/>
      <c r="G18" s="14">
        <f>Etanol!D4</f>
        <v>1605</v>
      </c>
      <c r="H18" s="14">
        <f>Gas!D4</f>
        <v>1331</v>
      </c>
      <c r="I18" s="14">
        <f t="shared" ref="I18:I25" si="0">D4-SUM(B18:H18)</f>
        <v>43</v>
      </c>
    </row>
    <row r="19" spans="1:10" x14ac:dyDescent="0.25">
      <c r="A19" s="26">
        <v>2014</v>
      </c>
      <c r="B19" s="27">
        <f>Bensin!D5</f>
        <v>182974</v>
      </c>
      <c r="C19" s="28">
        <f>Diesel!D5</f>
        <v>21513</v>
      </c>
      <c r="D19" s="14">
        <f>El!D5</f>
        <v>73</v>
      </c>
      <c r="E19" s="14">
        <f>Elhybrid!D5</f>
        <v>537</v>
      </c>
      <c r="F19" s="14"/>
      <c r="G19" s="14">
        <f>Etanol!D5</f>
        <v>1826</v>
      </c>
      <c r="H19" s="14">
        <f>Gas!D5</f>
        <v>1609</v>
      </c>
      <c r="I19" s="14">
        <f t="shared" si="0"/>
        <v>12</v>
      </c>
    </row>
    <row r="20" spans="1:10" x14ac:dyDescent="0.25">
      <c r="A20" s="26">
        <v>2015</v>
      </c>
      <c r="B20" s="27">
        <f>Bensin!D6</f>
        <v>184221</v>
      </c>
      <c r="C20" s="28">
        <f>Diesel!D6</f>
        <v>25286</v>
      </c>
      <c r="D20" s="14">
        <f>El!D6</f>
        <v>68</v>
      </c>
      <c r="E20" s="14">
        <f>Elhybrid!D6</f>
        <v>551</v>
      </c>
      <c r="F20" s="14">
        <f>Laddhybrid!D6</f>
        <v>305</v>
      </c>
      <c r="G20" s="14">
        <f>Etanol!D6</f>
        <v>2376</v>
      </c>
      <c r="H20" s="14">
        <f>Gas!D6</f>
        <v>2139</v>
      </c>
      <c r="I20" s="14">
        <f t="shared" si="0"/>
        <v>29</v>
      </c>
    </row>
    <row r="21" spans="1:10" x14ac:dyDescent="0.25">
      <c r="A21" s="26">
        <v>2016</v>
      </c>
      <c r="B21" s="27">
        <f>Bensin!D7</f>
        <v>182542</v>
      </c>
      <c r="C21" s="28">
        <f>Diesel!D7</f>
        <v>29897</v>
      </c>
      <c r="D21" s="14">
        <f>El!D7</f>
        <v>212</v>
      </c>
      <c r="E21" s="14">
        <f>Elhybrid!D7</f>
        <v>784</v>
      </c>
      <c r="F21" s="14">
        <f>Laddhybrid!D7</f>
        <v>1133</v>
      </c>
      <c r="G21" s="14">
        <f>Etanol!D7</f>
        <v>3296</v>
      </c>
      <c r="H21" s="14">
        <f>Gas!D7</f>
        <v>2076</v>
      </c>
      <c r="I21" s="14">
        <f t="shared" si="0"/>
        <v>18</v>
      </c>
    </row>
    <row r="22" spans="1:10" x14ac:dyDescent="0.25">
      <c r="A22" s="26">
        <v>2017</v>
      </c>
      <c r="B22" s="27">
        <f>Bensin!D8</f>
        <v>194166</v>
      </c>
      <c r="C22" s="28">
        <f>Diesel!D8</f>
        <v>44608</v>
      </c>
      <c r="D22" s="14">
        <f>El!D8</f>
        <v>455</v>
      </c>
      <c r="E22" s="14">
        <f>Elhybrid!D8</f>
        <v>1268</v>
      </c>
      <c r="F22" s="14">
        <f>Laddhybrid!D8</f>
        <v>1979</v>
      </c>
      <c r="G22" s="14">
        <f>Etanol!D8</f>
        <v>4672</v>
      </c>
      <c r="H22" s="14">
        <f>Gas!D8</f>
        <v>3337</v>
      </c>
      <c r="I22" s="14">
        <f t="shared" si="0"/>
        <v>33</v>
      </c>
    </row>
    <row r="23" spans="1:10" x14ac:dyDescent="0.25">
      <c r="A23" s="26">
        <v>2018</v>
      </c>
      <c r="B23" s="27">
        <f>Bensin!D9</f>
        <v>213479</v>
      </c>
      <c r="C23" s="28">
        <f>Diesel!D9</f>
        <v>72873</v>
      </c>
      <c r="D23" s="14">
        <f>El!D9</f>
        <v>1410</v>
      </c>
      <c r="E23" s="14">
        <f>Elhybrid!D9</f>
        <v>2094</v>
      </c>
      <c r="F23" s="14">
        <f>Laddhybrid!D9</f>
        <v>3758</v>
      </c>
      <c r="G23" s="14">
        <f>Etanol!D9</f>
        <v>6826</v>
      </c>
      <c r="H23" s="14">
        <f>Gas!D9</f>
        <v>4095</v>
      </c>
      <c r="I23" s="14">
        <f t="shared" si="0"/>
        <v>37</v>
      </c>
    </row>
    <row r="24" spans="1:10" s="21" customFormat="1" x14ac:dyDescent="0.25">
      <c r="A24" s="26">
        <v>2019</v>
      </c>
      <c r="B24" s="27">
        <v>211043</v>
      </c>
      <c r="C24" s="28">
        <v>69102</v>
      </c>
      <c r="D24" s="14">
        <f>El!D10</f>
        <v>1623</v>
      </c>
      <c r="E24" s="29">
        <v>2932</v>
      </c>
      <c r="F24" s="29">
        <v>5939</v>
      </c>
      <c r="G24" s="29">
        <v>8490</v>
      </c>
      <c r="H24" s="29">
        <v>4621</v>
      </c>
      <c r="I24" s="29">
        <f t="shared" si="0"/>
        <v>27</v>
      </c>
      <c r="J24" s="30"/>
    </row>
    <row r="25" spans="1:10" x14ac:dyDescent="0.25">
      <c r="A25" s="26">
        <v>2020</v>
      </c>
      <c r="B25" s="27">
        <v>191240</v>
      </c>
      <c r="C25" s="28">
        <v>62863</v>
      </c>
      <c r="D25" s="14">
        <f>El!D11</f>
        <v>1996</v>
      </c>
      <c r="E25" s="14">
        <v>2677</v>
      </c>
      <c r="F25" s="14">
        <v>7808</v>
      </c>
      <c r="G25" s="14">
        <v>7843</v>
      </c>
      <c r="H25" s="14">
        <v>3910</v>
      </c>
      <c r="I25" s="14">
        <f t="shared" si="0"/>
        <v>37</v>
      </c>
    </row>
    <row r="26" spans="1:10" x14ac:dyDescent="0.25">
      <c r="A26" s="26">
        <v>2021</v>
      </c>
      <c r="B26" s="27">
        <v>179867</v>
      </c>
      <c r="C26" s="28">
        <v>56883</v>
      </c>
      <c r="D26" s="14">
        <v>2136</v>
      </c>
      <c r="E26" s="14">
        <v>2183</v>
      </c>
      <c r="F26" s="14">
        <v>9613</v>
      </c>
      <c r="G26" s="14">
        <v>8090</v>
      </c>
      <c r="H26" s="14">
        <v>3208</v>
      </c>
      <c r="I26" s="14">
        <v>36</v>
      </c>
    </row>
    <row r="27" spans="1:10" x14ac:dyDescent="0.25">
      <c r="A27" s="26">
        <v>2022</v>
      </c>
      <c r="B27" s="27">
        <v>167653</v>
      </c>
      <c r="C27" s="28">
        <v>67138</v>
      </c>
      <c r="D27" s="28">
        <v>4434</v>
      </c>
      <c r="E27" s="14">
        <v>3354</v>
      </c>
      <c r="F27" s="28">
        <v>11064</v>
      </c>
      <c r="G27" s="14">
        <v>8221</v>
      </c>
      <c r="H27" s="14">
        <v>2682</v>
      </c>
      <c r="I27" s="14">
        <v>39</v>
      </c>
    </row>
    <row r="28" spans="1:10" x14ac:dyDescent="0.25">
      <c r="A28" s="53"/>
      <c r="B28" s="54"/>
      <c r="C28" s="54"/>
      <c r="D28" s="15"/>
      <c r="E28" s="15"/>
      <c r="F28" s="15"/>
      <c r="G28" s="15"/>
      <c r="H28" s="15"/>
      <c r="I28" s="15"/>
    </row>
    <row r="29" spans="1:10" x14ac:dyDescent="0.25">
      <c r="A29" s="25" t="s">
        <v>29</v>
      </c>
      <c r="B29" s="54"/>
      <c r="C29" s="54"/>
      <c r="D29" s="15"/>
      <c r="E29" s="15"/>
      <c r="F29" s="15"/>
      <c r="G29" s="15"/>
      <c r="H29" s="15"/>
    </row>
    <row r="30" spans="1:10" x14ac:dyDescent="0.25">
      <c r="A30" s="8"/>
      <c r="B30" s="45"/>
      <c r="C30" s="45"/>
      <c r="D30" s="45"/>
      <c r="E30" s="45"/>
      <c r="F30" s="45"/>
      <c r="G30" s="45"/>
      <c r="H30" s="45"/>
    </row>
    <row r="31" spans="1:10" x14ac:dyDescent="0.25">
      <c r="A31" s="8" t="s">
        <v>81</v>
      </c>
      <c r="B31" s="45"/>
      <c r="C31" s="45"/>
      <c r="D31" s="45"/>
      <c r="E31" s="45"/>
      <c r="F31" s="45"/>
      <c r="G31" s="45"/>
      <c r="H31" s="45"/>
    </row>
    <row r="32" spans="1:10" x14ac:dyDescent="0.25">
      <c r="A32" s="8"/>
      <c r="B32" s="45"/>
      <c r="C32" s="45"/>
      <c r="D32" s="45"/>
      <c r="E32" s="45"/>
      <c r="F32" s="45"/>
      <c r="G32" s="45"/>
      <c r="H32" s="45"/>
    </row>
    <row r="33" spans="1:8" x14ac:dyDescent="0.25">
      <c r="A33" s="11"/>
      <c r="B33" s="22" t="str">
        <f t="shared" ref="B33:H33" si="1">B17</f>
        <v>Bensin</v>
      </c>
      <c r="C33" s="55" t="str">
        <f t="shared" si="1"/>
        <v>Diesel</v>
      </c>
      <c r="D33" s="55" t="str">
        <f t="shared" si="1"/>
        <v>El</v>
      </c>
      <c r="E33" s="56" t="s">
        <v>22</v>
      </c>
      <c r="F33" s="56" t="str">
        <f t="shared" si="1"/>
        <v>Laddhybrid</v>
      </c>
      <c r="G33" s="56" t="str">
        <f t="shared" si="1"/>
        <v>Etanol</v>
      </c>
      <c r="H33" s="56" t="str">
        <f t="shared" si="1"/>
        <v>Gas</v>
      </c>
    </row>
    <row r="34" spans="1:8" x14ac:dyDescent="0.25">
      <c r="A34" s="26">
        <f t="shared" ref="A34:A41" si="2">A18</f>
        <v>2013</v>
      </c>
      <c r="B34" s="16">
        <f>Bensin!E4/Bensin!D4</f>
        <v>5.4747380535100455E-2</v>
      </c>
      <c r="C34" s="17">
        <f>Diesel!E4/Diesel!D4</f>
        <v>0.30446777530845276</v>
      </c>
      <c r="D34" s="18">
        <f>El!E4/El!D4</f>
        <v>0.72972972972972971</v>
      </c>
      <c r="E34" s="18">
        <f>Elhybrid!E4/Elhybrid!D4</f>
        <v>0.59348198970840482</v>
      </c>
      <c r="F34" s="14"/>
      <c r="G34" s="18">
        <f>Etanol!E4/Etanol!D4</f>
        <v>0.25295950155763242</v>
      </c>
      <c r="H34" s="18">
        <f>Gas!E4/Gas!D4</f>
        <v>0.70398196844477834</v>
      </c>
    </row>
    <row r="35" spans="1:8" x14ac:dyDescent="0.25">
      <c r="A35" s="26">
        <f t="shared" si="2"/>
        <v>2014</v>
      </c>
      <c r="B35" s="16">
        <f>Bensin!E5/Bensin!D5</f>
        <v>8.3667624908456945E-2</v>
      </c>
      <c r="C35" s="17">
        <f>Diesel!E5/Diesel!D5</f>
        <v>0.42537070608469296</v>
      </c>
      <c r="D35" s="18">
        <f>El!E5/El!D5</f>
        <v>0.78082191780821919</v>
      </c>
      <c r="E35" s="18">
        <f>Elhybrid!E5/Elhybrid!D5</f>
        <v>0.49534450651769085</v>
      </c>
      <c r="F35" s="14"/>
      <c r="G35" s="18">
        <f>Etanol!E5/Etanol!D5</f>
        <v>0.25575027382256299</v>
      </c>
      <c r="H35" s="18">
        <f>Gas!E5/Gas!D5</f>
        <v>0.73648228713486641</v>
      </c>
    </row>
    <row r="36" spans="1:8" x14ac:dyDescent="0.25">
      <c r="A36" s="26">
        <f t="shared" si="2"/>
        <v>2015</v>
      </c>
      <c r="B36" s="16">
        <f>Bensin!E6/Bensin!D6</f>
        <v>9.6959630009608028E-2</v>
      </c>
      <c r="C36" s="17">
        <f>Diesel!E6/Diesel!D6</f>
        <v>0.43672387882622793</v>
      </c>
      <c r="D36" s="18">
        <f>El!E6/El!D6</f>
        <v>0.77941176470588236</v>
      </c>
      <c r="E36" s="18">
        <f>Elhybrid!E6/Elhybrid!D6</f>
        <v>0.30308529945553542</v>
      </c>
      <c r="F36" s="18">
        <f>Laddhybrid!E6/Laddhybrid!D6</f>
        <v>0.94754098360655736</v>
      </c>
      <c r="G36" s="18">
        <f>Etanol!E6/Etanol!D6</f>
        <v>0.23905723905723905</v>
      </c>
      <c r="H36" s="18">
        <f>Gas!E6/Gas!D6</f>
        <v>0.72931276297335201</v>
      </c>
    </row>
    <row r="37" spans="1:8" x14ac:dyDescent="0.25">
      <c r="A37" s="26">
        <f t="shared" si="2"/>
        <v>2016</v>
      </c>
      <c r="B37" s="16">
        <f>Bensin!E7/Bensin!D7</f>
        <v>0.11915613940901272</v>
      </c>
      <c r="C37" s="17">
        <f>Diesel!E7/Diesel!D7</f>
        <v>0.46064822557447238</v>
      </c>
      <c r="D37" s="18">
        <f>El!E7/El!D7</f>
        <v>0.93867924528301883</v>
      </c>
      <c r="E37" s="18">
        <f>Elhybrid!E7/Elhybrid!D7</f>
        <v>0.38520408163265307</v>
      </c>
      <c r="F37" s="18">
        <f>Laddhybrid!E7/Laddhybrid!D7</f>
        <v>0.96910856134157108</v>
      </c>
      <c r="G37" s="18">
        <f>Etanol!E7/Etanol!D7</f>
        <v>0.27578883495145629</v>
      </c>
      <c r="H37" s="18">
        <f>Gas!E7/Gas!D7</f>
        <v>0.68545279383429669</v>
      </c>
    </row>
    <row r="38" spans="1:8" x14ac:dyDescent="0.25">
      <c r="A38" s="26">
        <f t="shared" si="2"/>
        <v>2017</v>
      </c>
      <c r="B38" s="16">
        <f>Bensin!E8/Bensin!D8</f>
        <v>0.15813273178620355</v>
      </c>
      <c r="C38" s="17">
        <f>Diesel!E8/Diesel!D8</f>
        <v>0.58895265423242471</v>
      </c>
      <c r="D38" s="18">
        <f>El!E8/El!D8</f>
        <v>0.90989010989010988</v>
      </c>
      <c r="E38" s="18">
        <f>Elhybrid!E8/Elhybrid!D8</f>
        <v>0.50867507886435326</v>
      </c>
      <c r="F38" s="18">
        <f>Laddhybrid!E8/Laddhybrid!D8</f>
        <v>0.97978777160181907</v>
      </c>
      <c r="G38" s="18">
        <f>Etanol!E8/Etanol!D8</f>
        <v>0.38441780821917809</v>
      </c>
      <c r="H38" s="18">
        <f>Gas!E8/Gas!D8</f>
        <v>0.78034162421336528</v>
      </c>
    </row>
    <row r="39" spans="1:8" x14ac:dyDescent="0.25">
      <c r="A39" s="26">
        <f t="shared" si="2"/>
        <v>2018</v>
      </c>
      <c r="B39" s="16">
        <f>Bensin!E9/Bensin!D9</f>
        <v>0.19615512532848664</v>
      </c>
      <c r="C39" s="17">
        <f>Diesel!E9/Diesel!D9</f>
        <v>0.70079453295459226</v>
      </c>
      <c r="D39" s="18">
        <f>El!E9/El!D9</f>
        <v>0.92765957446808511</v>
      </c>
      <c r="E39" s="18">
        <f>Elhybrid!E9/Elhybrid!D9</f>
        <v>0.66666666666666663</v>
      </c>
      <c r="F39" s="18">
        <f>Laddhybrid!E9/Laddhybrid!D9</f>
        <v>0.98030867482703565</v>
      </c>
      <c r="G39" s="18">
        <f>Etanol!E9/Etanol!D9</f>
        <v>0.41781423967184295</v>
      </c>
      <c r="H39" s="18">
        <f>Gas!E9/Gas!D9</f>
        <v>0.81587301587301586</v>
      </c>
    </row>
    <row r="40" spans="1:8" x14ac:dyDescent="0.25">
      <c r="A40" s="26">
        <f t="shared" si="2"/>
        <v>2019</v>
      </c>
      <c r="B40" s="16">
        <f>Bensin!E10/Bensin!D10</f>
        <v>0.25090621342569996</v>
      </c>
      <c r="C40" s="17">
        <f>Diesel!E10/Diesel!D10</f>
        <v>0.68134062689936614</v>
      </c>
      <c r="D40" s="18">
        <f>El!E10/El!D10</f>
        <v>0.94516327788046828</v>
      </c>
      <c r="E40" s="18">
        <f>Elhybrid!E10/Elhybrid!D10</f>
        <v>0.72953615279672579</v>
      </c>
      <c r="F40" s="18">
        <f>Laddhybrid!E10/Laddhybrid!D10</f>
        <v>0.97474322276477521</v>
      </c>
      <c r="G40" s="18">
        <f>Etanol!E10/Etanol!D10</f>
        <v>0.48351001177856301</v>
      </c>
      <c r="H40" s="18">
        <f>Gas!E10/Gas!D10</f>
        <v>0.82406405539926419</v>
      </c>
    </row>
    <row r="41" spans="1:8" x14ac:dyDescent="0.25">
      <c r="A41" s="26">
        <f t="shared" si="2"/>
        <v>2020</v>
      </c>
      <c r="B41" s="16">
        <f>Bensin!E11/Bensin!D11</f>
        <v>0.24902740012549676</v>
      </c>
      <c r="C41" s="17">
        <f>Diesel!E11/Diesel!D11</f>
        <v>0.64778963778375198</v>
      </c>
      <c r="D41" s="18">
        <f>El!E11/El!D11</f>
        <v>0.90831663326653311</v>
      </c>
      <c r="E41" s="18">
        <f>Elhybrid!E11/Elhybrid!D11</f>
        <v>0.6227119910347404</v>
      </c>
      <c r="F41" s="18">
        <f>Laddhybrid!E11/Laddhybrid!D11</f>
        <v>0.97681864754098358</v>
      </c>
      <c r="G41" s="18">
        <f>Etanol!E11/Etanol!D11</f>
        <v>0.43822516894045643</v>
      </c>
      <c r="H41" s="18">
        <f>Gas!E11/Gas!D11</f>
        <v>0.78797953964194378</v>
      </c>
    </row>
    <row r="42" spans="1:8" x14ac:dyDescent="0.25">
      <c r="A42" s="26">
        <v>2021</v>
      </c>
      <c r="B42" s="16">
        <f>Bensin!E12/Bensin!D12</f>
        <v>0.22732352238042552</v>
      </c>
      <c r="C42" s="17">
        <f>Diesel!E12/Diesel!D12</f>
        <v>0.58792609391206507</v>
      </c>
      <c r="D42" s="18">
        <f>El!E12/El!D12</f>
        <v>0.87312734082397003</v>
      </c>
      <c r="E42" s="18">
        <f>Elhybrid!E12/Elhybrid!D12</f>
        <v>0.54008245533669264</v>
      </c>
      <c r="F42" s="18">
        <f>Laddhybrid!E12/Laddhybrid!D12</f>
        <v>0.97035264745656924</v>
      </c>
      <c r="G42" s="18">
        <f>Etanol!E12/Etanol!D12</f>
        <v>0.35129789864029665</v>
      </c>
      <c r="H42" s="18">
        <f>Gas!E12/Gas!D12</f>
        <v>0.73472568578553621</v>
      </c>
    </row>
    <row r="43" spans="1:8" x14ac:dyDescent="0.25">
      <c r="A43" s="26">
        <v>2022</v>
      </c>
      <c r="B43" s="16">
        <f>Bensin!E13/Bensin!D13</f>
        <v>0.25753789076246769</v>
      </c>
      <c r="C43" s="17">
        <f>Diesel!E13/Diesel!D13</f>
        <v>0.64852989365188118</v>
      </c>
      <c r="D43" s="18">
        <f>El!E13/El!D13</f>
        <v>0.89986468200270631</v>
      </c>
      <c r="E43" s="18">
        <f>Elhybrid!E13/Elhybrid!D13</f>
        <v>0.70125223613595711</v>
      </c>
      <c r="F43" s="18">
        <f>Laddhybrid!E13/Laddhybrid!D13</f>
        <v>0.95833333333333337</v>
      </c>
      <c r="G43" s="18">
        <f>Etanol!E13/Etanol!D13</f>
        <v>0.32343997080647124</v>
      </c>
      <c r="H43" s="18">
        <f>Gas!E13/Gas!D13</f>
        <v>0.68754660700969428</v>
      </c>
    </row>
  </sheetData>
  <pageMargins left="0.7" right="0.7" top="0.75" bottom="0.75" header="0.3" footer="0.3"/>
  <pageSetup paperSize="9" scale="91" orientation="portrait" r:id="rId1"/>
  <ignoredErrors>
    <ignoredError sqref="I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showGridLines="0" zoomScaleNormal="100" workbookViewId="0"/>
  </sheetViews>
  <sheetFormatPr defaultColWidth="9.109375" defaultRowHeight="10.199999999999999" x14ac:dyDescent="0.2"/>
  <cols>
    <col min="1" max="1" width="9.109375" style="57"/>
    <col min="2" max="2" width="9.5546875" style="57" bestFit="1" customWidth="1"/>
    <col min="3" max="3" width="11.5546875" style="57" bestFit="1" customWidth="1"/>
    <col min="4" max="4" width="12.33203125" style="57" bestFit="1" customWidth="1"/>
    <col min="5" max="5" width="15.44140625" style="57" customWidth="1"/>
    <col min="6" max="6" width="11.6640625" style="57" customWidth="1"/>
    <col min="7" max="7" width="9.109375" style="57" customWidth="1"/>
    <col min="8" max="16384" width="9.109375" style="57"/>
  </cols>
  <sheetData>
    <row r="1" spans="1:7" ht="12" x14ac:dyDescent="0.25">
      <c r="A1" s="8" t="s">
        <v>76</v>
      </c>
    </row>
    <row r="2" spans="1:7" x14ac:dyDescent="0.2">
      <c r="A2" s="10"/>
    </row>
    <row r="3" spans="1:7" ht="20.399999999999999" x14ac:dyDescent="0.2">
      <c r="A3" s="71" t="s">
        <v>2</v>
      </c>
      <c r="B3" s="13" t="s">
        <v>3</v>
      </c>
      <c r="C3" s="49" t="s">
        <v>4</v>
      </c>
      <c r="D3" s="49" t="s">
        <v>5</v>
      </c>
      <c r="E3" s="50" t="s">
        <v>8</v>
      </c>
      <c r="F3" s="50" t="s">
        <v>27</v>
      </c>
    </row>
    <row r="4" spans="1:7" x14ac:dyDescent="0.2">
      <c r="A4" s="26">
        <v>2013</v>
      </c>
      <c r="B4" s="27">
        <v>3130151</v>
      </c>
      <c r="C4" s="28">
        <v>102851</v>
      </c>
      <c r="D4" s="14">
        <v>265894</v>
      </c>
      <c r="E4" s="14">
        <v>14557</v>
      </c>
      <c r="F4" s="14">
        <v>-106663</v>
      </c>
      <c r="G4" s="58"/>
    </row>
    <row r="5" spans="1:7" x14ac:dyDescent="0.2">
      <c r="A5" s="26">
        <v>2014</v>
      </c>
      <c r="B5" s="27">
        <v>3049225</v>
      </c>
      <c r="C5" s="28">
        <v>116525</v>
      </c>
      <c r="D5" s="14">
        <v>182974</v>
      </c>
      <c r="E5" s="14">
        <v>15309</v>
      </c>
      <c r="F5" s="14">
        <f t="shared" ref="F5:F13" si="0">B5-B4</f>
        <v>-80926</v>
      </c>
      <c r="G5" s="58"/>
    </row>
    <row r="6" spans="1:7" x14ac:dyDescent="0.2">
      <c r="A6" s="26">
        <v>2015</v>
      </c>
      <c r="B6" s="27">
        <v>2958846</v>
      </c>
      <c r="C6" s="28">
        <v>131576</v>
      </c>
      <c r="D6" s="14">
        <v>184221</v>
      </c>
      <c r="E6" s="14">
        <v>17862</v>
      </c>
      <c r="F6" s="14">
        <f t="shared" si="0"/>
        <v>-90379</v>
      </c>
      <c r="G6" s="58"/>
    </row>
    <row r="7" spans="1:7" x14ac:dyDescent="0.2">
      <c r="A7" s="26">
        <v>2016</v>
      </c>
      <c r="B7" s="27">
        <v>2887987</v>
      </c>
      <c r="C7" s="28">
        <v>155320</v>
      </c>
      <c r="D7" s="14">
        <v>182542</v>
      </c>
      <c r="E7" s="14">
        <v>21751</v>
      </c>
      <c r="F7" s="14">
        <f t="shared" si="0"/>
        <v>-70859</v>
      </c>
      <c r="G7" s="58"/>
    </row>
    <row r="8" spans="1:7" x14ac:dyDescent="0.2">
      <c r="A8" s="26">
        <v>2017</v>
      </c>
      <c r="B8" s="27">
        <v>2821771</v>
      </c>
      <c r="C8" s="28">
        <v>157555</v>
      </c>
      <c r="D8" s="14">
        <v>194166</v>
      </c>
      <c r="E8" s="14">
        <v>30704</v>
      </c>
      <c r="F8" s="14">
        <f t="shared" si="0"/>
        <v>-66216</v>
      </c>
      <c r="G8" s="58"/>
    </row>
    <row r="9" spans="1:7" x14ac:dyDescent="0.2">
      <c r="A9" s="26">
        <v>2018</v>
      </c>
      <c r="B9" s="27">
        <v>2754872</v>
      </c>
      <c r="C9" s="28">
        <v>173808</v>
      </c>
      <c r="D9" s="14">
        <v>213479</v>
      </c>
      <c r="E9" s="14">
        <v>41875</v>
      </c>
      <c r="F9" s="14">
        <f t="shared" si="0"/>
        <v>-66899</v>
      </c>
      <c r="G9" s="58"/>
    </row>
    <row r="10" spans="1:7" s="60" customFormat="1" x14ac:dyDescent="0.2">
      <c r="A10" s="31">
        <v>2019</v>
      </c>
      <c r="B10" s="27">
        <v>2696496</v>
      </c>
      <c r="C10" s="14">
        <v>171905</v>
      </c>
      <c r="D10" s="14">
        <v>211043</v>
      </c>
      <c r="E10" s="28">
        <v>52952</v>
      </c>
      <c r="F10" s="14">
        <f t="shared" si="0"/>
        <v>-58376</v>
      </c>
      <c r="G10" s="59"/>
    </row>
    <row r="11" spans="1:7" x14ac:dyDescent="0.2">
      <c r="A11" s="26">
        <v>2020</v>
      </c>
      <c r="B11" s="27">
        <v>2658004</v>
      </c>
      <c r="C11" s="14">
        <v>114640</v>
      </c>
      <c r="D11" s="14">
        <v>191240</v>
      </c>
      <c r="E11" s="28">
        <v>47624</v>
      </c>
      <c r="F11" s="14">
        <f t="shared" si="0"/>
        <v>-38492</v>
      </c>
      <c r="G11" s="58"/>
    </row>
    <row r="12" spans="1:7" x14ac:dyDescent="0.2">
      <c r="A12" s="26">
        <v>2021</v>
      </c>
      <c r="B12" s="27">
        <v>2583001</v>
      </c>
      <c r="C12" s="14">
        <v>97470</v>
      </c>
      <c r="D12" s="14">
        <v>179867</v>
      </c>
      <c r="E12" s="28">
        <v>40888</v>
      </c>
      <c r="F12" s="14">
        <f t="shared" si="0"/>
        <v>-75003</v>
      </c>
      <c r="G12" s="58"/>
    </row>
    <row r="13" spans="1:7" x14ac:dyDescent="0.2">
      <c r="A13" s="26">
        <v>2022</v>
      </c>
      <c r="B13" s="27">
        <v>2485975</v>
      </c>
      <c r="C13" s="14">
        <v>67247</v>
      </c>
      <c r="D13" s="14">
        <v>167653</v>
      </c>
      <c r="E13" s="28">
        <v>43177</v>
      </c>
      <c r="F13" s="14">
        <f t="shared" si="0"/>
        <v>-97026</v>
      </c>
      <c r="G13" s="58"/>
    </row>
    <row r="15" spans="1:7" ht="12" x14ac:dyDescent="0.25">
      <c r="A15" s="9" t="s">
        <v>77</v>
      </c>
    </row>
    <row r="17" spans="1:14"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x14ac:dyDescent="0.2">
      <c r="A18" s="33">
        <v>2013</v>
      </c>
      <c r="B18" s="14">
        <v>107</v>
      </c>
      <c r="C18" s="14">
        <v>191</v>
      </c>
      <c r="D18" s="14">
        <v>390</v>
      </c>
      <c r="E18" s="14">
        <v>146</v>
      </c>
      <c r="F18" s="14">
        <v>145</v>
      </c>
      <c r="G18" s="14">
        <v>151</v>
      </c>
      <c r="H18" s="27">
        <v>1130</v>
      </c>
      <c r="I18" s="28">
        <v>2064</v>
      </c>
      <c r="J18" s="14">
        <v>5661</v>
      </c>
      <c r="K18" s="14">
        <v>2797</v>
      </c>
      <c r="L18" s="14">
        <v>2905</v>
      </c>
      <c r="M18" s="14">
        <f t="shared" ref="M18:M23" si="1">SUM(H18:L18)</f>
        <v>14557</v>
      </c>
      <c r="N18" s="61"/>
    </row>
    <row r="19" spans="1:14" x14ac:dyDescent="0.2">
      <c r="A19" s="33">
        <v>2014</v>
      </c>
      <c r="B19" s="14">
        <v>119</v>
      </c>
      <c r="C19" s="14">
        <v>428</v>
      </c>
      <c r="D19" s="14">
        <v>199</v>
      </c>
      <c r="E19" s="14">
        <v>141</v>
      </c>
      <c r="F19" s="14">
        <v>153</v>
      </c>
      <c r="G19" s="14">
        <v>123</v>
      </c>
      <c r="H19" s="27">
        <v>1163</v>
      </c>
      <c r="I19" s="28">
        <v>1931</v>
      </c>
      <c r="J19" s="14">
        <v>5759</v>
      </c>
      <c r="K19" s="14">
        <v>3426</v>
      </c>
      <c r="L19" s="14">
        <v>3030</v>
      </c>
      <c r="M19" s="14">
        <f t="shared" si="1"/>
        <v>15309</v>
      </c>
      <c r="N19" s="61"/>
    </row>
    <row r="20" spans="1:14" x14ac:dyDescent="0.2">
      <c r="A20" s="33">
        <v>2015</v>
      </c>
      <c r="B20" s="14">
        <v>83</v>
      </c>
      <c r="C20" s="14">
        <v>218</v>
      </c>
      <c r="D20" s="14">
        <v>182</v>
      </c>
      <c r="E20" s="14">
        <v>156</v>
      </c>
      <c r="F20" s="14">
        <v>148</v>
      </c>
      <c r="G20" s="14">
        <v>182</v>
      </c>
      <c r="H20" s="27">
        <v>969</v>
      </c>
      <c r="I20" s="28">
        <v>2352</v>
      </c>
      <c r="J20" s="14">
        <v>6473</v>
      </c>
      <c r="K20" s="14">
        <v>4741</v>
      </c>
      <c r="L20" s="14">
        <v>3327</v>
      </c>
      <c r="M20" s="14">
        <f t="shared" si="1"/>
        <v>17862</v>
      </c>
      <c r="N20" s="61"/>
    </row>
    <row r="21" spans="1:14" x14ac:dyDescent="0.2">
      <c r="A21" s="33">
        <v>2016</v>
      </c>
      <c r="B21" s="14">
        <v>396</v>
      </c>
      <c r="C21" s="14">
        <v>709</v>
      </c>
      <c r="D21" s="14">
        <v>165</v>
      </c>
      <c r="E21" s="14">
        <v>169</v>
      </c>
      <c r="F21" s="14">
        <v>146</v>
      </c>
      <c r="G21" s="14">
        <v>164</v>
      </c>
      <c r="H21" s="27">
        <v>1749</v>
      </c>
      <c r="I21" s="28">
        <v>2389</v>
      </c>
      <c r="J21" s="14">
        <v>8251</v>
      </c>
      <c r="K21" s="14">
        <v>5656</v>
      </c>
      <c r="L21" s="14">
        <v>3706</v>
      </c>
      <c r="M21" s="14">
        <f t="shared" si="1"/>
        <v>21751</v>
      </c>
      <c r="N21" s="61"/>
    </row>
    <row r="22" spans="1:14" x14ac:dyDescent="0.2">
      <c r="A22" s="33">
        <v>2017</v>
      </c>
      <c r="B22" s="14">
        <v>832</v>
      </c>
      <c r="C22" s="14">
        <v>1344</v>
      </c>
      <c r="D22" s="14">
        <v>890</v>
      </c>
      <c r="E22" s="14">
        <v>628</v>
      </c>
      <c r="F22" s="14">
        <v>432</v>
      </c>
      <c r="G22" s="14">
        <v>212</v>
      </c>
      <c r="H22" s="27">
        <v>4338</v>
      </c>
      <c r="I22" s="28">
        <v>3398</v>
      </c>
      <c r="J22" s="14">
        <v>11835</v>
      </c>
      <c r="K22" s="14">
        <v>6914</v>
      </c>
      <c r="L22" s="14">
        <v>4219</v>
      </c>
      <c r="M22" s="14">
        <f t="shared" si="1"/>
        <v>30704</v>
      </c>
      <c r="N22" s="61"/>
    </row>
    <row r="23" spans="1:14" x14ac:dyDescent="0.2">
      <c r="A23" s="33">
        <v>2018</v>
      </c>
      <c r="B23" s="14">
        <v>1043</v>
      </c>
      <c r="C23" s="14">
        <v>3793</v>
      </c>
      <c r="D23" s="14">
        <v>2111</v>
      </c>
      <c r="E23" s="14">
        <v>2041</v>
      </c>
      <c r="F23" s="14">
        <v>1492</v>
      </c>
      <c r="G23" s="14">
        <v>545</v>
      </c>
      <c r="H23" s="27">
        <v>11025</v>
      </c>
      <c r="I23" s="28">
        <v>4124</v>
      </c>
      <c r="J23" s="14">
        <v>13964</v>
      </c>
      <c r="K23" s="14">
        <v>8255</v>
      </c>
      <c r="L23" s="14">
        <v>4507</v>
      </c>
      <c r="M23" s="14">
        <f t="shared" si="1"/>
        <v>41875</v>
      </c>
      <c r="N23" s="61"/>
    </row>
    <row r="24" spans="1:14" s="60" customFormat="1" x14ac:dyDescent="0.2">
      <c r="A24" s="32">
        <v>2019</v>
      </c>
      <c r="B24" s="29">
        <v>2221</v>
      </c>
      <c r="C24" s="29">
        <v>5807</v>
      </c>
      <c r="D24" s="29">
        <v>2228</v>
      </c>
      <c r="E24" s="29">
        <v>3052</v>
      </c>
      <c r="F24" s="29">
        <v>2643</v>
      </c>
      <c r="G24" s="29">
        <v>959</v>
      </c>
      <c r="H24" s="27">
        <v>16910</v>
      </c>
      <c r="I24" s="28">
        <v>5276</v>
      </c>
      <c r="J24" s="29">
        <v>14813</v>
      </c>
      <c r="K24" s="29">
        <v>10586</v>
      </c>
      <c r="L24" s="29">
        <v>5367</v>
      </c>
      <c r="M24" s="29">
        <f t="shared" ref="M24" si="2">SUM(H24:L24)</f>
        <v>52952</v>
      </c>
      <c r="N24" s="62"/>
    </row>
    <row r="25" spans="1:14" x14ac:dyDescent="0.2">
      <c r="A25" s="33">
        <v>2020</v>
      </c>
      <c r="B25" s="14">
        <v>1086</v>
      </c>
      <c r="C25" s="14">
        <v>5877</v>
      </c>
      <c r="D25" s="14">
        <v>2916</v>
      </c>
      <c r="E25" s="14">
        <v>3038</v>
      </c>
      <c r="F25" s="14">
        <v>3580</v>
      </c>
      <c r="G25" s="14">
        <v>840</v>
      </c>
      <c r="H25" s="27">
        <v>17337</v>
      </c>
      <c r="I25" s="28">
        <v>3938</v>
      </c>
      <c r="J25" s="14">
        <v>9794</v>
      </c>
      <c r="K25" s="14">
        <v>9472</v>
      </c>
      <c r="L25" s="14">
        <v>7083</v>
      </c>
      <c r="M25" s="14">
        <f>SUM(H25:L25)</f>
        <v>47624</v>
      </c>
      <c r="N25" s="61"/>
    </row>
    <row r="26" spans="1:14" x14ac:dyDescent="0.2">
      <c r="A26" s="33">
        <v>2021</v>
      </c>
      <c r="B26" s="14">
        <v>1689</v>
      </c>
      <c r="C26" s="14">
        <v>3217</v>
      </c>
      <c r="D26" s="14">
        <v>2481</v>
      </c>
      <c r="E26" s="14">
        <v>3223</v>
      </c>
      <c r="F26" s="14">
        <v>2805</v>
      </c>
      <c r="G26" s="14">
        <v>765</v>
      </c>
      <c r="H26" s="27">
        <v>14180</v>
      </c>
      <c r="I26" s="28">
        <v>2721</v>
      </c>
      <c r="J26" s="14">
        <v>7187</v>
      </c>
      <c r="K26" s="14">
        <v>9690</v>
      </c>
      <c r="L26" s="14">
        <v>7110</v>
      </c>
      <c r="M26" s="14">
        <f>SUM(H26:L26)</f>
        <v>40888</v>
      </c>
      <c r="N26" s="61"/>
    </row>
    <row r="27" spans="1:14" x14ac:dyDescent="0.2">
      <c r="A27" s="33">
        <v>2022</v>
      </c>
      <c r="B27" s="14">
        <v>719</v>
      </c>
      <c r="C27" s="14">
        <v>3003</v>
      </c>
      <c r="D27" s="14">
        <v>2949</v>
      </c>
      <c r="E27" s="14">
        <v>5007</v>
      </c>
      <c r="F27" s="14">
        <v>4518</v>
      </c>
      <c r="G27" s="14">
        <v>1301</v>
      </c>
      <c r="H27" s="27">
        <v>17497</v>
      </c>
      <c r="I27" s="28">
        <v>3553</v>
      </c>
      <c r="J27" s="14">
        <v>5844</v>
      </c>
      <c r="K27" s="14">
        <v>9205</v>
      </c>
      <c r="L27" s="14">
        <v>7078</v>
      </c>
      <c r="M27" s="14">
        <f>SUM(H27:L27)</f>
        <v>43177</v>
      </c>
      <c r="N27" s="61"/>
    </row>
    <row r="29" spans="1:14" ht="12" x14ac:dyDescent="0.25">
      <c r="A29" s="63" t="s">
        <v>78</v>
      </c>
    </row>
    <row r="31" spans="1:14" x14ac:dyDescent="0.2">
      <c r="A31" s="11" t="s">
        <v>2</v>
      </c>
      <c r="B31" s="22" t="s">
        <v>14</v>
      </c>
      <c r="C31" s="55" t="s">
        <v>15</v>
      </c>
      <c r="D31" s="55" t="s">
        <v>16</v>
      </c>
      <c r="E31" s="56" t="s">
        <v>17</v>
      </c>
      <c r="F31" s="56" t="s">
        <v>18</v>
      </c>
      <c r="G31" s="56" t="s">
        <v>19</v>
      </c>
    </row>
    <row r="32" spans="1:14" x14ac:dyDescent="0.2">
      <c r="A32" s="26">
        <v>2013</v>
      </c>
      <c r="B32" s="16">
        <f t="shared" ref="B32:B39" si="3">H18/$M18</f>
        <v>7.7625884454214464E-2</v>
      </c>
      <c r="C32" s="18">
        <f t="shared" ref="C32:C39" si="4">I18/$M18</f>
        <v>0.14178745620663599</v>
      </c>
      <c r="D32" s="18">
        <f t="shared" ref="D32:D39" si="5">J18/$M18</f>
        <v>0.388885072473724</v>
      </c>
      <c r="E32" s="18">
        <f t="shared" ref="E32:E39" si="6">K18/$M18</f>
        <v>0.19214123789242288</v>
      </c>
      <c r="F32" s="18">
        <f t="shared" ref="F32:F39" si="7">L18/$M18</f>
        <v>0.19956034897300268</v>
      </c>
      <c r="G32" s="18">
        <f t="shared" ref="G32:G39" si="8">SUM(B32:F32)</f>
        <v>1</v>
      </c>
    </row>
    <row r="33" spans="1:7" x14ac:dyDescent="0.2">
      <c r="A33" s="26">
        <v>2014</v>
      </c>
      <c r="B33" s="16">
        <f t="shared" si="3"/>
        <v>7.5968384610359915E-2</v>
      </c>
      <c r="C33" s="18">
        <f t="shared" si="4"/>
        <v>0.12613495329544713</v>
      </c>
      <c r="D33" s="18">
        <f t="shared" si="5"/>
        <v>0.37618394408517863</v>
      </c>
      <c r="E33" s="18">
        <f t="shared" si="6"/>
        <v>0.22378992749363119</v>
      </c>
      <c r="F33" s="18">
        <f t="shared" si="7"/>
        <v>0.19792279051538311</v>
      </c>
      <c r="G33" s="18">
        <f t="shared" si="8"/>
        <v>1</v>
      </c>
    </row>
    <row r="34" spans="1:7" x14ac:dyDescent="0.2">
      <c r="A34" s="26">
        <v>2015</v>
      </c>
      <c r="B34" s="16">
        <f t="shared" si="3"/>
        <v>5.4249244205576086E-2</v>
      </c>
      <c r="C34" s="18">
        <f t="shared" si="4"/>
        <v>0.1316761840779308</v>
      </c>
      <c r="D34" s="18">
        <f t="shared" si="5"/>
        <v>0.36238943007501961</v>
      </c>
      <c r="E34" s="18">
        <f t="shared" si="6"/>
        <v>0.26542380472511479</v>
      </c>
      <c r="F34" s="18">
        <f t="shared" si="7"/>
        <v>0.18626133691635874</v>
      </c>
      <c r="G34" s="18">
        <f t="shared" si="8"/>
        <v>0.99999999999999989</v>
      </c>
    </row>
    <row r="35" spans="1:7" x14ac:dyDescent="0.2">
      <c r="A35" s="26">
        <v>2016</v>
      </c>
      <c r="B35" s="16">
        <f t="shared" si="3"/>
        <v>8.0410096087536201E-2</v>
      </c>
      <c r="C35" s="18">
        <f t="shared" si="4"/>
        <v>0.10983403061928187</v>
      </c>
      <c r="D35" s="18">
        <f t="shared" si="5"/>
        <v>0.37933888097098983</v>
      </c>
      <c r="E35" s="18">
        <f t="shared" si="6"/>
        <v>0.26003402142430232</v>
      </c>
      <c r="F35" s="18">
        <f t="shared" si="7"/>
        <v>0.17038297089788976</v>
      </c>
      <c r="G35" s="18">
        <f t="shared" si="8"/>
        <v>1</v>
      </c>
    </row>
    <row r="36" spans="1:7" x14ac:dyDescent="0.2">
      <c r="A36" s="26">
        <v>2017</v>
      </c>
      <c r="B36" s="16">
        <f t="shared" si="3"/>
        <v>0.14128452318916102</v>
      </c>
      <c r="C36" s="18">
        <f t="shared" si="4"/>
        <v>0.1106696195935383</v>
      </c>
      <c r="D36" s="18">
        <f t="shared" si="5"/>
        <v>0.38545466388744137</v>
      </c>
      <c r="E36" s="18">
        <f t="shared" si="6"/>
        <v>0.2251823866597186</v>
      </c>
      <c r="F36" s="18">
        <f t="shared" si="7"/>
        <v>0.13740880667014069</v>
      </c>
      <c r="G36" s="18">
        <f t="shared" si="8"/>
        <v>0.99999999999999989</v>
      </c>
    </row>
    <row r="37" spans="1:7" x14ac:dyDescent="0.2">
      <c r="A37" s="26">
        <v>2018</v>
      </c>
      <c r="B37" s="16">
        <f t="shared" si="3"/>
        <v>0.26328358208955221</v>
      </c>
      <c r="C37" s="18">
        <f t="shared" si="4"/>
        <v>9.8483582089552241E-2</v>
      </c>
      <c r="D37" s="18">
        <f t="shared" si="5"/>
        <v>0.3334686567164179</v>
      </c>
      <c r="E37" s="18">
        <f t="shared" si="6"/>
        <v>0.19713432835820896</v>
      </c>
      <c r="F37" s="18">
        <f t="shared" si="7"/>
        <v>0.10762985074626866</v>
      </c>
      <c r="G37" s="18">
        <f t="shared" si="8"/>
        <v>1</v>
      </c>
    </row>
    <row r="38" spans="1:7" x14ac:dyDescent="0.2">
      <c r="A38" s="26">
        <v>2019</v>
      </c>
      <c r="B38" s="16">
        <f t="shared" si="3"/>
        <v>0.31934582263181749</v>
      </c>
      <c r="C38" s="18">
        <f t="shared" si="4"/>
        <v>9.963740746336304E-2</v>
      </c>
      <c r="D38" s="18">
        <f t="shared" si="5"/>
        <v>0.27974391902100015</v>
      </c>
      <c r="E38" s="18">
        <f t="shared" si="6"/>
        <v>0.19991690587702068</v>
      </c>
      <c r="F38" s="18">
        <f t="shared" si="7"/>
        <v>0.10135594500679861</v>
      </c>
      <c r="G38" s="18">
        <f t="shared" si="8"/>
        <v>0.99999999999999989</v>
      </c>
    </row>
    <row r="39" spans="1:7" x14ac:dyDescent="0.2">
      <c r="A39" s="26">
        <v>2020</v>
      </c>
      <c r="B39" s="16">
        <f t="shared" si="3"/>
        <v>0.36403913992944736</v>
      </c>
      <c r="C39" s="18">
        <f t="shared" si="4"/>
        <v>8.2689400302368557E-2</v>
      </c>
      <c r="D39" s="18">
        <f t="shared" si="5"/>
        <v>0.20565261212833866</v>
      </c>
      <c r="E39" s="18">
        <f t="shared" si="6"/>
        <v>0.19889131530320847</v>
      </c>
      <c r="F39" s="18">
        <f t="shared" si="7"/>
        <v>0.14872753233663699</v>
      </c>
      <c r="G39" s="18">
        <f t="shared" si="8"/>
        <v>1</v>
      </c>
    </row>
    <row r="40" spans="1:7" x14ac:dyDescent="0.2">
      <c r="A40" s="26">
        <v>2021</v>
      </c>
      <c r="B40" s="16">
        <f t="shared" ref="B40:F41" si="9">H26/$M26</f>
        <v>0.34680101741342201</v>
      </c>
      <c r="C40" s="18">
        <f t="shared" si="9"/>
        <v>6.6547642340050867E-2</v>
      </c>
      <c r="D40" s="18">
        <f t="shared" si="9"/>
        <v>0.17577284288788886</v>
      </c>
      <c r="E40" s="18">
        <f t="shared" si="9"/>
        <v>0.23698884758364314</v>
      </c>
      <c r="F40" s="18">
        <f t="shared" si="9"/>
        <v>0.1738896497749951</v>
      </c>
      <c r="G40" s="18">
        <f t="shared" ref="G40" si="10">SUM(B40:F40)</f>
        <v>1</v>
      </c>
    </row>
    <row r="41" spans="1:7" x14ac:dyDescent="0.2">
      <c r="A41" s="26">
        <v>2022</v>
      </c>
      <c r="B41" s="16">
        <f t="shared" si="9"/>
        <v>0.40523890034045906</v>
      </c>
      <c r="C41" s="18">
        <f t="shared" si="9"/>
        <v>8.2289181740278383E-2</v>
      </c>
      <c r="D41" s="18">
        <f t="shared" si="9"/>
        <v>0.13534983903467124</v>
      </c>
      <c r="E41" s="18">
        <f t="shared" si="9"/>
        <v>0.2131922088148783</v>
      </c>
      <c r="F41" s="18">
        <f t="shared" si="9"/>
        <v>0.16392987006971305</v>
      </c>
      <c r="G41" s="18">
        <f t="shared" ref="G41" si="11">SUM(B41:F41)</f>
        <v>1</v>
      </c>
    </row>
  </sheetData>
  <pageMargins left="0.7" right="0.7" top="0.75" bottom="0.75" header="0.3" footer="0.3"/>
  <pageSetup paperSize="9" orientation="portrait" r:id="rId1"/>
  <ignoredErrors>
    <ignoredError sqref="M18:M23 M25:M27" formulaRange="1"/>
    <ignoredError sqref="M24"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N41"/>
  <sheetViews>
    <sheetView showGridLines="0" workbookViewId="0"/>
  </sheetViews>
  <sheetFormatPr defaultColWidth="9.109375" defaultRowHeight="10.199999999999999" x14ac:dyDescent="0.2"/>
  <cols>
    <col min="1" max="2" width="9.109375" style="57"/>
    <col min="3" max="3" width="11.5546875" style="57" bestFit="1" customWidth="1"/>
    <col min="4" max="4" width="12.33203125" style="57" bestFit="1" customWidth="1"/>
    <col min="5" max="5" width="15.5546875" style="57" customWidth="1"/>
    <col min="6" max="6" width="11.88671875" style="57" customWidth="1"/>
    <col min="7" max="7" width="9.109375" style="57" customWidth="1"/>
    <col min="8" max="16384" width="9.109375" style="57"/>
  </cols>
  <sheetData>
    <row r="1" spans="1:7" ht="12" x14ac:dyDescent="0.25">
      <c r="A1" s="8" t="s">
        <v>68</v>
      </c>
    </row>
    <row r="2" spans="1:7" x14ac:dyDescent="0.2">
      <c r="A2" s="10"/>
    </row>
    <row r="3" spans="1:7" ht="20.399999999999999" x14ac:dyDescent="0.2">
      <c r="A3" s="11" t="s">
        <v>2</v>
      </c>
      <c r="B3" s="13" t="s">
        <v>3</v>
      </c>
      <c r="C3" s="49" t="s">
        <v>4</v>
      </c>
      <c r="D3" s="49" t="s">
        <v>5</v>
      </c>
      <c r="E3" s="50" t="s">
        <v>8</v>
      </c>
      <c r="F3" s="50" t="s">
        <v>27</v>
      </c>
    </row>
    <row r="4" spans="1:7" x14ac:dyDescent="0.2">
      <c r="A4" s="26">
        <v>2013</v>
      </c>
      <c r="B4" s="27">
        <v>1068035</v>
      </c>
      <c r="C4" s="28">
        <v>175438</v>
      </c>
      <c r="D4" s="14">
        <v>26098</v>
      </c>
      <c r="E4" s="14">
        <v>7946</v>
      </c>
      <c r="F4" s="14">
        <v>143838</v>
      </c>
      <c r="G4" s="58"/>
    </row>
    <row r="5" spans="1:7" x14ac:dyDescent="0.2">
      <c r="A5" s="26">
        <v>2014</v>
      </c>
      <c r="B5" s="27">
        <v>1224287</v>
      </c>
      <c r="C5" s="28">
        <v>188034</v>
      </c>
      <c r="D5" s="14">
        <v>21513</v>
      </c>
      <c r="E5" s="14">
        <v>9151</v>
      </c>
      <c r="F5" s="14">
        <f t="shared" ref="F5:F13" si="0">B5-B4</f>
        <v>156252</v>
      </c>
      <c r="G5" s="58"/>
    </row>
    <row r="6" spans="1:7" x14ac:dyDescent="0.2">
      <c r="A6" s="26">
        <v>2015</v>
      </c>
      <c r="B6" s="27">
        <v>1381784</v>
      </c>
      <c r="C6" s="28">
        <v>206400</v>
      </c>
      <c r="D6" s="14">
        <v>25286</v>
      </c>
      <c r="E6" s="14">
        <v>11043</v>
      </c>
      <c r="F6" s="14">
        <f t="shared" si="0"/>
        <v>157497</v>
      </c>
      <c r="G6" s="58"/>
    </row>
    <row r="7" spans="1:7" x14ac:dyDescent="0.2">
      <c r="A7" s="26">
        <v>2016</v>
      </c>
      <c r="B7" s="27">
        <v>1529744</v>
      </c>
      <c r="C7" s="28">
        <v>201057</v>
      </c>
      <c r="D7" s="14">
        <v>29897</v>
      </c>
      <c r="E7" s="14">
        <v>13772</v>
      </c>
      <c r="F7" s="14">
        <f t="shared" si="0"/>
        <v>147960</v>
      </c>
      <c r="G7" s="58"/>
    </row>
    <row r="8" spans="1:7" x14ac:dyDescent="0.2">
      <c r="A8" s="26">
        <v>2017</v>
      </c>
      <c r="B8" s="27">
        <v>1644862</v>
      </c>
      <c r="C8" s="28">
        <v>191067</v>
      </c>
      <c r="D8" s="14">
        <v>44608</v>
      </c>
      <c r="E8" s="14">
        <v>26272</v>
      </c>
      <c r="F8" s="14">
        <f t="shared" si="0"/>
        <v>115118</v>
      </c>
      <c r="G8" s="58"/>
    </row>
    <row r="9" spans="1:7" x14ac:dyDescent="0.2">
      <c r="A9" s="26">
        <v>2018</v>
      </c>
      <c r="B9" s="27">
        <v>1704457</v>
      </c>
      <c r="C9" s="28">
        <v>137409</v>
      </c>
      <c r="D9" s="14">
        <v>72873</v>
      </c>
      <c r="E9" s="14">
        <v>51069</v>
      </c>
      <c r="F9" s="14">
        <f t="shared" si="0"/>
        <v>59595</v>
      </c>
      <c r="G9" s="58"/>
    </row>
    <row r="10" spans="1:7" s="60" customFormat="1" x14ac:dyDescent="0.2">
      <c r="A10" s="31">
        <v>2019</v>
      </c>
      <c r="B10" s="27">
        <v>1739904</v>
      </c>
      <c r="C10" s="28">
        <v>122739</v>
      </c>
      <c r="D10" s="28">
        <v>69102</v>
      </c>
      <c r="E10" s="29">
        <v>47082</v>
      </c>
      <c r="F10" s="29">
        <f t="shared" si="0"/>
        <v>35447</v>
      </c>
      <c r="G10" s="59"/>
    </row>
    <row r="11" spans="1:7" x14ac:dyDescent="0.2">
      <c r="A11" s="26">
        <v>2020</v>
      </c>
      <c r="B11" s="27">
        <v>1742365</v>
      </c>
      <c r="C11" s="28">
        <v>68073</v>
      </c>
      <c r="D11" s="28">
        <v>62863</v>
      </c>
      <c r="E11" s="14">
        <v>40722</v>
      </c>
      <c r="F11" s="14">
        <f t="shared" si="0"/>
        <v>2461</v>
      </c>
      <c r="G11" s="58"/>
    </row>
    <row r="12" spans="1:7" x14ac:dyDescent="0.2">
      <c r="A12" s="26">
        <v>2021</v>
      </c>
      <c r="B12" s="27">
        <v>1726114</v>
      </c>
      <c r="C12" s="28">
        <v>53734</v>
      </c>
      <c r="D12" s="28">
        <v>56883</v>
      </c>
      <c r="E12" s="14">
        <v>33443</v>
      </c>
      <c r="F12" s="14">
        <f t="shared" si="0"/>
        <v>-16251</v>
      </c>
      <c r="G12" s="58"/>
    </row>
    <row r="13" spans="1:7" x14ac:dyDescent="0.2">
      <c r="A13" s="26">
        <v>2022</v>
      </c>
      <c r="B13" s="27">
        <v>1667176</v>
      </c>
      <c r="C13" s="28">
        <v>36788</v>
      </c>
      <c r="D13" s="28">
        <v>67138</v>
      </c>
      <c r="E13" s="14">
        <v>43541</v>
      </c>
      <c r="F13" s="14">
        <f t="shared" si="0"/>
        <v>-58938</v>
      </c>
      <c r="G13" s="58"/>
    </row>
    <row r="15" spans="1:7" ht="12" x14ac:dyDescent="0.25">
      <c r="A15" s="9" t="s">
        <v>73</v>
      </c>
    </row>
    <row r="17" spans="1:14"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x14ac:dyDescent="0.2">
      <c r="A18" s="33">
        <v>2013</v>
      </c>
      <c r="B18" s="14">
        <v>256</v>
      </c>
      <c r="C18" s="14">
        <v>1905</v>
      </c>
      <c r="D18" s="14">
        <v>1273</v>
      </c>
      <c r="E18" s="14">
        <v>745</v>
      </c>
      <c r="F18" s="14">
        <v>429</v>
      </c>
      <c r="G18" s="14">
        <v>272</v>
      </c>
      <c r="H18" s="27">
        <v>4880</v>
      </c>
      <c r="I18" s="28">
        <v>1359</v>
      </c>
      <c r="J18" s="14">
        <v>1286</v>
      </c>
      <c r="K18" s="14">
        <v>311</v>
      </c>
      <c r="L18" s="14">
        <v>110</v>
      </c>
      <c r="M18" s="14">
        <v>7946</v>
      </c>
    </row>
    <row r="19" spans="1:14" x14ac:dyDescent="0.2">
      <c r="A19" s="33">
        <v>2014</v>
      </c>
      <c r="B19" s="14">
        <v>325</v>
      </c>
      <c r="C19" s="14">
        <v>2266</v>
      </c>
      <c r="D19" s="14">
        <v>1599</v>
      </c>
      <c r="E19" s="14">
        <v>706</v>
      </c>
      <c r="F19" s="14">
        <v>424</v>
      </c>
      <c r="G19" s="14">
        <v>201</v>
      </c>
      <c r="H19" s="27">
        <v>5521</v>
      </c>
      <c r="I19" s="28">
        <v>1732</v>
      </c>
      <c r="J19" s="14">
        <v>1347</v>
      </c>
      <c r="K19" s="14">
        <v>440</v>
      </c>
      <c r="L19" s="14">
        <v>111</v>
      </c>
      <c r="M19" s="14">
        <v>9151</v>
      </c>
    </row>
    <row r="20" spans="1:14" x14ac:dyDescent="0.2">
      <c r="A20" s="33">
        <v>2015</v>
      </c>
      <c r="B20" s="14">
        <v>397</v>
      </c>
      <c r="C20" s="14">
        <v>1670</v>
      </c>
      <c r="D20" s="14">
        <v>1352</v>
      </c>
      <c r="E20" s="14">
        <v>1040</v>
      </c>
      <c r="F20" s="14">
        <v>723</v>
      </c>
      <c r="G20" s="14">
        <v>495</v>
      </c>
      <c r="H20" s="27">
        <v>5677</v>
      </c>
      <c r="I20" s="28">
        <v>2693</v>
      </c>
      <c r="J20" s="14">
        <v>1930</v>
      </c>
      <c r="K20" s="14">
        <v>637</v>
      </c>
      <c r="L20" s="14">
        <v>106</v>
      </c>
      <c r="M20" s="14">
        <v>11043</v>
      </c>
    </row>
    <row r="21" spans="1:14" x14ac:dyDescent="0.2">
      <c r="A21" s="33">
        <v>2016</v>
      </c>
      <c r="B21" s="14">
        <v>708</v>
      </c>
      <c r="C21" s="14">
        <v>1808</v>
      </c>
      <c r="D21" s="14">
        <v>1094</v>
      </c>
      <c r="E21" s="14">
        <v>965</v>
      </c>
      <c r="F21" s="14">
        <v>832</v>
      </c>
      <c r="G21" s="14">
        <v>746</v>
      </c>
      <c r="H21" s="27">
        <v>6153</v>
      </c>
      <c r="I21" s="28">
        <v>4096</v>
      </c>
      <c r="J21" s="14">
        <v>2565</v>
      </c>
      <c r="K21" s="14">
        <v>845</v>
      </c>
      <c r="L21" s="14">
        <v>113</v>
      </c>
      <c r="M21" s="14">
        <v>13772</v>
      </c>
    </row>
    <row r="22" spans="1:14" x14ac:dyDescent="0.2">
      <c r="A22" s="33">
        <v>2017</v>
      </c>
      <c r="B22" s="14">
        <v>1272</v>
      </c>
      <c r="C22" s="14">
        <v>3177</v>
      </c>
      <c r="D22" s="14">
        <v>2614</v>
      </c>
      <c r="E22" s="14">
        <v>2286</v>
      </c>
      <c r="F22" s="14">
        <v>1688</v>
      </c>
      <c r="G22" s="14">
        <v>1211</v>
      </c>
      <c r="H22" s="27">
        <v>12248</v>
      </c>
      <c r="I22" s="28">
        <v>7610</v>
      </c>
      <c r="J22" s="14">
        <v>5066</v>
      </c>
      <c r="K22" s="14">
        <v>1206</v>
      </c>
      <c r="L22" s="14">
        <v>142</v>
      </c>
      <c r="M22" s="14">
        <v>26272</v>
      </c>
      <c r="N22" s="61"/>
    </row>
    <row r="23" spans="1:14" x14ac:dyDescent="0.2">
      <c r="A23" s="33">
        <v>2018</v>
      </c>
      <c r="B23" s="14">
        <v>986</v>
      </c>
      <c r="C23" s="14">
        <v>6844</v>
      </c>
      <c r="D23" s="14">
        <v>6296</v>
      </c>
      <c r="E23" s="14">
        <v>6780</v>
      </c>
      <c r="F23" s="14">
        <v>4903</v>
      </c>
      <c r="G23" s="14">
        <v>2382</v>
      </c>
      <c r="H23" s="27">
        <v>28191</v>
      </c>
      <c r="I23" s="28">
        <v>12876</v>
      </c>
      <c r="J23" s="14">
        <v>8568</v>
      </c>
      <c r="K23" s="14">
        <v>1242</v>
      </c>
      <c r="L23" s="14">
        <v>192</v>
      </c>
      <c r="M23" s="14">
        <f>SUM(H23:L23)</f>
        <v>51069</v>
      </c>
    </row>
    <row r="24" spans="1:14" s="60" customFormat="1" x14ac:dyDescent="0.2">
      <c r="A24" s="33">
        <v>2019</v>
      </c>
      <c r="B24" s="29">
        <v>1161</v>
      </c>
      <c r="C24" s="29">
        <v>5074</v>
      </c>
      <c r="D24" s="29">
        <v>4999</v>
      </c>
      <c r="E24" s="29">
        <v>5224</v>
      </c>
      <c r="F24" s="29">
        <v>4997</v>
      </c>
      <c r="G24" s="29">
        <v>2557</v>
      </c>
      <c r="H24" s="27">
        <v>24012</v>
      </c>
      <c r="I24" s="28">
        <v>12166</v>
      </c>
      <c r="J24" s="29">
        <v>9569</v>
      </c>
      <c r="K24" s="29">
        <v>1095</v>
      </c>
      <c r="L24" s="29">
        <v>240</v>
      </c>
      <c r="M24" s="29">
        <f>SUM(H24:L24)</f>
        <v>47082</v>
      </c>
      <c r="N24" s="62"/>
    </row>
    <row r="25" spans="1:14" x14ac:dyDescent="0.2">
      <c r="A25" s="33">
        <v>2020</v>
      </c>
      <c r="B25" s="14">
        <v>1021</v>
      </c>
      <c r="C25" s="14">
        <v>5402</v>
      </c>
      <c r="D25" s="14">
        <v>3303</v>
      </c>
      <c r="E25" s="14">
        <v>5431</v>
      </c>
      <c r="F25" s="14">
        <v>5146</v>
      </c>
      <c r="G25" s="14">
        <v>2428</v>
      </c>
      <c r="H25" s="27">
        <v>22731</v>
      </c>
      <c r="I25" s="28">
        <v>9622</v>
      </c>
      <c r="J25" s="14">
        <v>7217</v>
      </c>
      <c r="K25" s="14">
        <v>932</v>
      </c>
      <c r="L25" s="14">
        <v>220</v>
      </c>
      <c r="M25" s="14">
        <f>SUM(H25:L25)</f>
        <v>40722</v>
      </c>
      <c r="N25" s="61"/>
    </row>
    <row r="26" spans="1:14" x14ac:dyDescent="0.2">
      <c r="A26" s="33">
        <v>2021</v>
      </c>
      <c r="B26" s="14">
        <v>634</v>
      </c>
      <c r="C26" s="14">
        <v>2824</v>
      </c>
      <c r="D26" s="14">
        <v>2997</v>
      </c>
      <c r="E26" s="14">
        <v>3304</v>
      </c>
      <c r="F26" s="14">
        <v>3884</v>
      </c>
      <c r="G26" s="14">
        <v>1939</v>
      </c>
      <c r="H26" s="27">
        <v>15582</v>
      </c>
      <c r="I26" s="28">
        <v>8480</v>
      </c>
      <c r="J26" s="14">
        <v>8159</v>
      </c>
      <c r="K26" s="14">
        <v>1016</v>
      </c>
      <c r="L26" s="14">
        <v>206</v>
      </c>
      <c r="M26" s="14">
        <f>SUM(H26:L26)</f>
        <v>33443</v>
      </c>
      <c r="N26" s="61"/>
    </row>
    <row r="27" spans="1:14" x14ac:dyDescent="0.2">
      <c r="A27" s="33">
        <v>2022</v>
      </c>
      <c r="B27" s="14">
        <v>947</v>
      </c>
      <c r="C27" s="14">
        <v>2499</v>
      </c>
      <c r="D27" s="14">
        <v>2838</v>
      </c>
      <c r="E27" s="14">
        <v>3995</v>
      </c>
      <c r="F27" s="14">
        <v>5125</v>
      </c>
      <c r="G27" s="14">
        <v>3536</v>
      </c>
      <c r="H27" s="27">
        <v>18940</v>
      </c>
      <c r="I27" s="28">
        <v>11446</v>
      </c>
      <c r="J27" s="14">
        <v>11126</v>
      </c>
      <c r="K27" s="14">
        <v>1775</v>
      </c>
      <c r="L27" s="14">
        <v>254</v>
      </c>
      <c r="M27" s="14">
        <f>SUM(H27:L27)</f>
        <v>43541</v>
      </c>
      <c r="N27" s="61"/>
    </row>
    <row r="29" spans="1:14" ht="12" x14ac:dyDescent="0.25">
      <c r="A29" s="63" t="s">
        <v>75</v>
      </c>
    </row>
    <row r="31" spans="1:14" x14ac:dyDescent="0.2">
      <c r="A31" s="11" t="s">
        <v>2</v>
      </c>
      <c r="B31" s="22" t="s">
        <v>14</v>
      </c>
      <c r="C31" s="55" t="s">
        <v>15</v>
      </c>
      <c r="D31" s="55" t="s">
        <v>16</v>
      </c>
      <c r="E31" s="56" t="s">
        <v>17</v>
      </c>
      <c r="F31" s="56" t="s">
        <v>18</v>
      </c>
      <c r="G31" s="56" t="s">
        <v>19</v>
      </c>
    </row>
    <row r="32" spans="1:14" x14ac:dyDescent="0.2">
      <c r="A32" s="26">
        <v>2013</v>
      </c>
      <c r="B32" s="16">
        <f t="shared" ref="B32:B39" si="1">H18/$M18</f>
        <v>0.61414548200352381</v>
      </c>
      <c r="C32" s="18">
        <f t="shared" ref="C32:C39" si="2">I18/$M18</f>
        <v>0.17102944877926002</v>
      </c>
      <c r="D32" s="18">
        <f t="shared" ref="D32:D39" si="3">J18/$M18</f>
        <v>0.16184243644601057</v>
      </c>
      <c r="E32" s="18">
        <f t="shared" ref="E32:E39" si="4">K18/$M18</f>
        <v>3.9139189529322931E-2</v>
      </c>
      <c r="F32" s="18">
        <f t="shared" ref="F32:F39" si="5">L18/$M18</f>
        <v>1.3843443241882709E-2</v>
      </c>
      <c r="G32" s="18">
        <f t="shared" ref="G32:G39" si="6">SUM(B32:F32)</f>
        <v>1</v>
      </c>
    </row>
    <row r="33" spans="1:7" x14ac:dyDescent="0.2">
      <c r="A33" s="26">
        <v>2014</v>
      </c>
      <c r="B33" s="16">
        <f t="shared" si="1"/>
        <v>0.60332204130696099</v>
      </c>
      <c r="C33" s="18">
        <f t="shared" si="2"/>
        <v>0.18926893235711945</v>
      </c>
      <c r="D33" s="18">
        <f t="shared" si="3"/>
        <v>0.14719702764725168</v>
      </c>
      <c r="E33" s="18">
        <f t="shared" si="4"/>
        <v>4.8082176811277459E-2</v>
      </c>
      <c r="F33" s="18">
        <f t="shared" si="5"/>
        <v>1.2129821877390449E-2</v>
      </c>
      <c r="G33" s="18">
        <f t="shared" si="6"/>
        <v>0.99999999999999989</v>
      </c>
    </row>
    <row r="34" spans="1:7" x14ac:dyDescent="0.2">
      <c r="A34" s="26">
        <v>2015</v>
      </c>
      <c r="B34" s="16">
        <f t="shared" si="1"/>
        <v>0.51408131848229643</v>
      </c>
      <c r="C34" s="18">
        <f t="shared" si="2"/>
        <v>0.24386489178665219</v>
      </c>
      <c r="D34" s="18">
        <f t="shared" si="3"/>
        <v>0.17477134836548039</v>
      </c>
      <c r="E34" s="18">
        <f t="shared" si="4"/>
        <v>5.7683600470886533E-2</v>
      </c>
      <c r="F34" s="18">
        <f t="shared" si="5"/>
        <v>9.5988408946844159E-3</v>
      </c>
      <c r="G34" s="18">
        <f t="shared" si="6"/>
        <v>0.99999999999999989</v>
      </c>
    </row>
    <row r="35" spans="1:7" x14ac:dyDescent="0.2">
      <c r="A35" s="26">
        <v>2016</v>
      </c>
      <c r="B35" s="16">
        <f t="shared" si="1"/>
        <v>0.44677606738309616</v>
      </c>
      <c r="C35" s="18">
        <f t="shared" si="2"/>
        <v>0.29741504501887889</v>
      </c>
      <c r="D35" s="18">
        <f t="shared" si="3"/>
        <v>0.18624745861167585</v>
      </c>
      <c r="E35" s="18">
        <f t="shared" si="4"/>
        <v>6.1356375254138833E-2</v>
      </c>
      <c r="F35" s="18">
        <f t="shared" si="5"/>
        <v>8.2050537322102823E-3</v>
      </c>
      <c r="G35" s="18">
        <f t="shared" si="6"/>
        <v>1</v>
      </c>
    </row>
    <row r="36" spans="1:7" x14ac:dyDescent="0.2">
      <c r="A36" s="26">
        <v>2017</v>
      </c>
      <c r="B36" s="16">
        <f t="shared" si="1"/>
        <v>0.46619975639464067</v>
      </c>
      <c r="C36" s="18">
        <f t="shared" si="2"/>
        <v>0.28966199756394639</v>
      </c>
      <c r="D36" s="18">
        <f t="shared" si="3"/>
        <v>0.19282886723507917</v>
      </c>
      <c r="E36" s="18">
        <f t="shared" si="4"/>
        <v>4.5904384896467719E-2</v>
      </c>
      <c r="F36" s="18">
        <f t="shared" si="5"/>
        <v>5.404993909866017E-3</v>
      </c>
      <c r="G36" s="18">
        <f t="shared" si="6"/>
        <v>1</v>
      </c>
    </row>
    <row r="37" spans="1:7" x14ac:dyDescent="0.2">
      <c r="A37" s="26">
        <v>2018</v>
      </c>
      <c r="B37" s="16">
        <f t="shared" si="1"/>
        <v>0.55201785819185811</v>
      </c>
      <c r="C37" s="18">
        <f t="shared" si="2"/>
        <v>0.25212947189097101</v>
      </c>
      <c r="D37" s="18">
        <f t="shared" si="3"/>
        <v>0.16777301298243552</v>
      </c>
      <c r="E37" s="18">
        <f t="shared" si="4"/>
        <v>2.4320037596193386E-2</v>
      </c>
      <c r="F37" s="18">
        <f t="shared" si="5"/>
        <v>3.7596193385419727E-3</v>
      </c>
      <c r="G37" s="18">
        <f t="shared" si="6"/>
        <v>1</v>
      </c>
    </row>
    <row r="38" spans="1:7" x14ac:dyDescent="0.2">
      <c r="A38" s="26">
        <v>2019</v>
      </c>
      <c r="B38" s="16">
        <f t="shared" si="1"/>
        <v>0.51000382311711479</v>
      </c>
      <c r="C38" s="18">
        <f t="shared" si="2"/>
        <v>0.25840023788284272</v>
      </c>
      <c r="D38" s="18">
        <f t="shared" si="3"/>
        <v>0.20324115373178708</v>
      </c>
      <c r="E38" s="18">
        <f t="shared" si="4"/>
        <v>2.3257295781827451E-2</v>
      </c>
      <c r="F38" s="18">
        <f t="shared" si="5"/>
        <v>5.0974894864279346E-3</v>
      </c>
      <c r="G38" s="18">
        <f t="shared" si="6"/>
        <v>1</v>
      </c>
    </row>
    <row r="39" spans="1:7" x14ac:dyDescent="0.2">
      <c r="A39" s="26">
        <v>2020</v>
      </c>
      <c r="B39" s="16">
        <f t="shared" si="1"/>
        <v>0.55819949904228672</v>
      </c>
      <c r="C39" s="18">
        <f t="shared" si="2"/>
        <v>0.23628505476155395</v>
      </c>
      <c r="D39" s="18">
        <f t="shared" si="3"/>
        <v>0.17722606944649083</v>
      </c>
      <c r="E39" s="18">
        <f t="shared" si="4"/>
        <v>2.2886891606502629E-2</v>
      </c>
      <c r="F39" s="18">
        <f t="shared" si="5"/>
        <v>5.4024851431658562E-3</v>
      </c>
      <c r="G39" s="18">
        <f t="shared" si="6"/>
        <v>0.99999999999999989</v>
      </c>
    </row>
    <row r="40" spans="1:7" x14ac:dyDescent="0.2">
      <c r="A40" s="26">
        <v>2021</v>
      </c>
      <c r="B40" s="16">
        <f t="shared" ref="B40:F41" si="7">H26/$M26</f>
        <v>0.46592709984152142</v>
      </c>
      <c r="C40" s="18">
        <f t="shared" si="7"/>
        <v>0.25356576862123614</v>
      </c>
      <c r="D40" s="18">
        <f t="shared" si="7"/>
        <v>0.2439673474269653</v>
      </c>
      <c r="E40" s="18">
        <f t="shared" si="7"/>
        <v>3.0380049636695272E-2</v>
      </c>
      <c r="F40" s="18">
        <f t="shared" si="7"/>
        <v>6.1597344735819159E-3</v>
      </c>
      <c r="G40" s="18">
        <f t="shared" ref="G40" si="8">SUM(B40:F40)</f>
        <v>0.99999999999999989</v>
      </c>
    </row>
    <row r="41" spans="1:7" x14ac:dyDescent="0.2">
      <c r="A41" s="26">
        <v>2022</v>
      </c>
      <c r="B41" s="16">
        <f t="shared" si="7"/>
        <v>0.43499230610229439</v>
      </c>
      <c r="C41" s="18">
        <f t="shared" si="7"/>
        <v>0.26287866608483956</v>
      </c>
      <c r="D41" s="18">
        <f t="shared" si="7"/>
        <v>0.25552927126156955</v>
      </c>
      <c r="E41" s="18">
        <f t="shared" si="7"/>
        <v>4.0766174410325901E-2</v>
      </c>
      <c r="F41" s="18">
        <f t="shared" si="7"/>
        <v>5.8335821409705793E-3</v>
      </c>
      <c r="G41" s="18">
        <f t="shared" ref="G41" si="9">SUM(B41:F41)</f>
        <v>1</v>
      </c>
    </row>
  </sheetData>
  <pageMargins left="0.7" right="0.7" top="0.75" bottom="0.75" header="0.3" footer="0.3"/>
  <pageSetup paperSize="9" orientation="portrait" r:id="rId1"/>
  <ignoredErrors>
    <ignoredError sqref="M23:M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N28"/>
  <sheetViews>
    <sheetView showGridLines="0" workbookViewId="0"/>
  </sheetViews>
  <sheetFormatPr defaultColWidth="9.109375" defaultRowHeight="10.199999999999999" x14ac:dyDescent="0.2"/>
  <cols>
    <col min="1" max="2" width="9.109375" style="57"/>
    <col min="3" max="3" width="11.88671875" style="57" customWidth="1"/>
    <col min="4" max="4" width="12.6640625" style="57" customWidth="1"/>
    <col min="5" max="5" width="15.33203125" style="57" customWidth="1"/>
    <col min="6" max="6" width="11.6640625" style="57" bestFit="1" customWidth="1"/>
    <col min="7" max="7" width="12.109375" style="57" customWidth="1"/>
    <col min="8" max="16384" width="9.109375" style="57"/>
  </cols>
  <sheetData>
    <row r="1" spans="1:7" ht="12" x14ac:dyDescent="0.25">
      <c r="A1" s="8" t="s">
        <v>72</v>
      </c>
    </row>
    <row r="2" spans="1:7" x14ac:dyDescent="0.2">
      <c r="A2" s="10"/>
    </row>
    <row r="3" spans="1:7" ht="20.399999999999999" x14ac:dyDescent="0.2">
      <c r="A3" s="11" t="s">
        <v>2</v>
      </c>
      <c r="B3" s="13" t="s">
        <v>3</v>
      </c>
      <c r="C3" s="49" t="s">
        <v>4</v>
      </c>
      <c r="D3" s="49" t="s">
        <v>5</v>
      </c>
      <c r="E3" s="50" t="s">
        <v>8</v>
      </c>
      <c r="F3" s="50" t="s">
        <v>27</v>
      </c>
    </row>
    <row r="4" spans="1:7" x14ac:dyDescent="0.2">
      <c r="A4" s="26">
        <v>2013</v>
      </c>
      <c r="B4" s="27">
        <v>1010</v>
      </c>
      <c r="C4" s="28">
        <v>452</v>
      </c>
      <c r="D4" s="28">
        <v>37</v>
      </c>
      <c r="E4" s="14">
        <v>27</v>
      </c>
      <c r="F4" s="14">
        <v>407</v>
      </c>
      <c r="G4" s="12"/>
    </row>
    <row r="5" spans="1:7" x14ac:dyDescent="0.2">
      <c r="A5" s="26">
        <v>2014</v>
      </c>
      <c r="B5" s="27">
        <v>2172</v>
      </c>
      <c r="C5" s="28">
        <v>1266</v>
      </c>
      <c r="D5" s="28">
        <v>73</v>
      </c>
      <c r="E5" s="14">
        <v>57</v>
      </c>
      <c r="F5" s="14">
        <f t="shared" ref="F5:F9" si="0">B5-B4</f>
        <v>1162</v>
      </c>
      <c r="G5" s="12"/>
    </row>
    <row r="6" spans="1:7" x14ac:dyDescent="0.2">
      <c r="A6" s="26">
        <v>2015</v>
      </c>
      <c r="B6" s="27">
        <v>4765</v>
      </c>
      <c r="C6" s="28">
        <v>2916</v>
      </c>
      <c r="D6" s="28">
        <v>68</v>
      </c>
      <c r="E6" s="14">
        <v>53</v>
      </c>
      <c r="F6" s="14">
        <f t="shared" si="0"/>
        <v>2593</v>
      </c>
      <c r="G6" s="12"/>
    </row>
    <row r="7" spans="1:7" x14ac:dyDescent="0.2">
      <c r="A7" s="26">
        <v>2016</v>
      </c>
      <c r="B7" s="27">
        <v>7532</v>
      </c>
      <c r="C7" s="28">
        <v>2993</v>
      </c>
      <c r="D7" s="28">
        <v>212</v>
      </c>
      <c r="E7" s="14">
        <v>199</v>
      </c>
      <c r="F7" s="14">
        <f t="shared" si="0"/>
        <v>2767</v>
      </c>
      <c r="G7" s="12"/>
    </row>
    <row r="8" spans="1:7" x14ac:dyDescent="0.2">
      <c r="A8" s="26">
        <v>2017</v>
      </c>
      <c r="B8" s="27">
        <v>11034</v>
      </c>
      <c r="C8" s="28">
        <v>4539</v>
      </c>
      <c r="D8" s="28">
        <v>455</v>
      </c>
      <c r="E8" s="14">
        <v>414</v>
      </c>
      <c r="F8" s="14">
        <f t="shared" si="0"/>
        <v>3502</v>
      </c>
      <c r="G8" s="12"/>
    </row>
    <row r="9" spans="1:7" x14ac:dyDescent="0.2">
      <c r="A9" s="26">
        <v>2018</v>
      </c>
      <c r="B9" s="27">
        <v>16664</v>
      </c>
      <c r="C9" s="28">
        <v>7147</v>
      </c>
      <c r="D9" s="28">
        <v>1410</v>
      </c>
      <c r="E9" s="14">
        <v>1308</v>
      </c>
      <c r="F9" s="14">
        <f t="shared" si="0"/>
        <v>5630</v>
      </c>
      <c r="G9" s="12"/>
    </row>
    <row r="10" spans="1:7" s="60" customFormat="1" x14ac:dyDescent="0.2">
      <c r="A10" s="26">
        <v>2019</v>
      </c>
      <c r="B10" s="27">
        <v>30269</v>
      </c>
      <c r="C10" s="28">
        <v>15791</v>
      </c>
      <c r="D10" s="28">
        <v>1623</v>
      </c>
      <c r="E10" s="29">
        <v>1534</v>
      </c>
      <c r="F10" s="29">
        <f t="shared" ref="F10" si="1">B10-B9</f>
        <v>13605</v>
      </c>
      <c r="G10" s="12"/>
    </row>
    <row r="11" spans="1:7" x14ac:dyDescent="0.2">
      <c r="A11" s="26">
        <v>2020</v>
      </c>
      <c r="B11" s="27">
        <v>55734</v>
      </c>
      <c r="C11" s="28">
        <v>28097</v>
      </c>
      <c r="D11" s="28">
        <v>1996</v>
      </c>
      <c r="E11" s="14">
        <v>1813</v>
      </c>
      <c r="F11" s="14">
        <f t="shared" ref="F11:F12" si="2">B11-B10</f>
        <v>25465</v>
      </c>
      <c r="G11" s="12"/>
    </row>
    <row r="12" spans="1:7" x14ac:dyDescent="0.2">
      <c r="A12" s="26">
        <v>2021</v>
      </c>
      <c r="B12" s="27">
        <v>110177</v>
      </c>
      <c r="C12" s="28">
        <v>57881</v>
      </c>
      <c r="D12" s="14">
        <v>2136</v>
      </c>
      <c r="E12" s="14">
        <v>1865</v>
      </c>
      <c r="F12" s="14">
        <f t="shared" si="2"/>
        <v>54443</v>
      </c>
      <c r="G12" s="12"/>
    </row>
    <row r="13" spans="1:7" x14ac:dyDescent="0.2">
      <c r="A13" s="26">
        <v>2022</v>
      </c>
      <c r="B13" s="27">
        <v>197709</v>
      </c>
      <c r="C13" s="28">
        <v>96163</v>
      </c>
      <c r="D13" s="14">
        <v>4434</v>
      </c>
      <c r="E13" s="14">
        <v>3990</v>
      </c>
      <c r="F13" s="14">
        <f t="shared" ref="F13" si="3">B13-B12</f>
        <v>87532</v>
      </c>
      <c r="G13" s="12"/>
    </row>
    <row r="15" spans="1:7" ht="12" x14ac:dyDescent="0.25">
      <c r="A15" s="9" t="s">
        <v>74</v>
      </c>
    </row>
    <row r="17" spans="1:14" x14ac:dyDescent="0.2">
      <c r="A17" s="11" t="s">
        <v>2</v>
      </c>
      <c r="B17" s="55">
        <v>0</v>
      </c>
      <c r="C17" s="55">
        <v>1</v>
      </c>
      <c r="D17" s="55">
        <v>2</v>
      </c>
      <c r="E17" s="55">
        <v>3</v>
      </c>
      <c r="F17" s="55">
        <v>4</v>
      </c>
      <c r="G17" s="65">
        <v>5</v>
      </c>
      <c r="H17" s="22" t="s">
        <v>14</v>
      </c>
      <c r="I17" s="55" t="s">
        <v>15</v>
      </c>
      <c r="J17" s="55" t="s">
        <v>16</v>
      </c>
      <c r="K17" s="56" t="s">
        <v>17</v>
      </c>
      <c r="L17" s="56" t="s">
        <v>18</v>
      </c>
      <c r="M17" s="56" t="s">
        <v>19</v>
      </c>
    </row>
    <row r="18" spans="1:14" x14ac:dyDescent="0.2">
      <c r="A18" s="33">
        <v>2013</v>
      </c>
      <c r="B18" s="14"/>
      <c r="C18" s="14">
        <v>22</v>
      </c>
      <c r="D18" s="14">
        <v>1</v>
      </c>
      <c r="E18" s="14"/>
      <c r="F18" s="14">
        <v>2</v>
      </c>
      <c r="G18" s="64">
        <v>2</v>
      </c>
      <c r="H18" s="27">
        <v>27</v>
      </c>
      <c r="I18" s="28"/>
      <c r="J18" s="14"/>
      <c r="K18" s="14"/>
      <c r="L18" s="14"/>
      <c r="M18" s="14">
        <v>27</v>
      </c>
    </row>
    <row r="19" spans="1:14" x14ac:dyDescent="0.2">
      <c r="A19" s="33">
        <v>2014</v>
      </c>
      <c r="B19" s="14">
        <v>5</v>
      </c>
      <c r="C19" s="14">
        <v>31</v>
      </c>
      <c r="D19" s="14">
        <v>13</v>
      </c>
      <c r="E19" s="14">
        <v>4</v>
      </c>
      <c r="F19" s="14">
        <v>4</v>
      </c>
      <c r="G19" s="64"/>
      <c r="H19" s="27">
        <v>57</v>
      </c>
      <c r="I19" s="28"/>
      <c r="J19" s="14"/>
      <c r="K19" s="14"/>
      <c r="L19" s="14"/>
      <c r="M19" s="14">
        <v>57</v>
      </c>
    </row>
    <row r="20" spans="1:14" x14ac:dyDescent="0.2">
      <c r="A20" s="33">
        <v>2015</v>
      </c>
      <c r="B20" s="14">
        <v>10</v>
      </c>
      <c r="C20" s="14">
        <v>29</v>
      </c>
      <c r="D20" s="14">
        <v>10</v>
      </c>
      <c r="E20" s="14">
        <v>1</v>
      </c>
      <c r="F20" s="14">
        <v>2</v>
      </c>
      <c r="G20" s="64">
        <v>1</v>
      </c>
      <c r="H20" s="27">
        <v>53</v>
      </c>
      <c r="I20" s="28"/>
      <c r="J20" s="14"/>
      <c r="K20" s="14"/>
      <c r="L20" s="14"/>
      <c r="M20" s="14">
        <v>53</v>
      </c>
      <c r="N20" s="61"/>
    </row>
    <row r="21" spans="1:14" x14ac:dyDescent="0.2">
      <c r="A21" s="33">
        <v>2016</v>
      </c>
      <c r="B21" s="14">
        <v>23</v>
      </c>
      <c r="C21" s="14">
        <v>39</v>
      </c>
      <c r="D21" s="14">
        <v>129</v>
      </c>
      <c r="E21" s="14">
        <v>6</v>
      </c>
      <c r="F21" s="14">
        <v>2</v>
      </c>
      <c r="G21" s="64"/>
      <c r="H21" s="27">
        <v>199</v>
      </c>
      <c r="I21" s="28"/>
      <c r="J21" s="14"/>
      <c r="K21" s="14"/>
      <c r="L21" s="14"/>
      <c r="M21" s="14">
        <v>199</v>
      </c>
      <c r="N21" s="61"/>
    </row>
    <row r="22" spans="1:14" x14ac:dyDescent="0.2">
      <c r="A22" s="33">
        <v>2017</v>
      </c>
      <c r="B22" s="14">
        <v>14</v>
      </c>
      <c r="C22" s="14">
        <v>30</v>
      </c>
      <c r="D22" s="14">
        <v>287</v>
      </c>
      <c r="E22" s="14">
        <v>72</v>
      </c>
      <c r="F22" s="14">
        <v>6</v>
      </c>
      <c r="G22" s="64">
        <v>4</v>
      </c>
      <c r="H22" s="27">
        <v>413</v>
      </c>
      <c r="I22" s="28">
        <v>1</v>
      </c>
      <c r="J22" s="14"/>
      <c r="K22" s="14"/>
      <c r="L22" s="14"/>
      <c r="M22" s="14">
        <v>414</v>
      </c>
      <c r="N22" s="61"/>
    </row>
    <row r="23" spans="1:14" x14ac:dyDescent="0.2">
      <c r="A23" s="33">
        <v>2018</v>
      </c>
      <c r="B23" s="14">
        <v>242</v>
      </c>
      <c r="C23" s="14">
        <v>315</v>
      </c>
      <c r="D23" s="14">
        <v>189</v>
      </c>
      <c r="E23" s="14">
        <v>447</v>
      </c>
      <c r="F23" s="14">
        <v>105</v>
      </c>
      <c r="G23" s="64">
        <v>5</v>
      </c>
      <c r="H23" s="27">
        <v>1303</v>
      </c>
      <c r="I23" s="28">
        <v>4</v>
      </c>
      <c r="J23" s="14"/>
      <c r="K23" s="14"/>
      <c r="L23" s="14">
        <v>1</v>
      </c>
      <c r="M23" s="14">
        <f>SUM(H23:L23)</f>
        <v>1308</v>
      </c>
      <c r="N23" s="61"/>
    </row>
    <row r="24" spans="1:14" x14ac:dyDescent="0.2">
      <c r="A24" s="33">
        <v>2019</v>
      </c>
      <c r="B24" s="14">
        <v>137</v>
      </c>
      <c r="C24" s="14">
        <v>455</v>
      </c>
      <c r="D24" s="14">
        <v>431</v>
      </c>
      <c r="E24" s="14">
        <v>343</v>
      </c>
      <c r="F24" s="14">
        <v>132</v>
      </c>
      <c r="G24" s="64">
        <v>24</v>
      </c>
      <c r="H24" s="27">
        <v>1522</v>
      </c>
      <c r="I24" s="28">
        <v>12</v>
      </c>
      <c r="J24" s="14"/>
      <c r="K24" s="14"/>
      <c r="L24" s="14"/>
      <c r="M24" s="14">
        <f>SUM(H24:L24)</f>
        <v>1534</v>
      </c>
      <c r="N24" s="61"/>
    </row>
    <row r="25" spans="1:14" x14ac:dyDescent="0.2">
      <c r="A25" s="33">
        <v>2020</v>
      </c>
      <c r="B25" s="14">
        <v>121</v>
      </c>
      <c r="C25" s="14">
        <v>750</v>
      </c>
      <c r="D25" s="14">
        <v>600</v>
      </c>
      <c r="E25" s="14">
        <v>160</v>
      </c>
      <c r="F25" s="14">
        <v>110</v>
      </c>
      <c r="G25" s="64">
        <v>57</v>
      </c>
      <c r="H25" s="27">
        <v>1798</v>
      </c>
      <c r="I25" s="28">
        <v>14</v>
      </c>
      <c r="J25" s="14"/>
      <c r="K25" s="14"/>
      <c r="L25" s="14">
        <v>1</v>
      </c>
      <c r="M25" s="14">
        <f>SUM(H25:L25)</f>
        <v>1813</v>
      </c>
      <c r="N25" s="61"/>
    </row>
    <row r="26" spans="1:14" x14ac:dyDescent="0.2">
      <c r="A26" s="33">
        <v>2021</v>
      </c>
      <c r="B26" s="14">
        <v>39</v>
      </c>
      <c r="C26" s="14">
        <v>999</v>
      </c>
      <c r="D26" s="14">
        <v>539</v>
      </c>
      <c r="E26" s="14">
        <v>190</v>
      </c>
      <c r="F26" s="14">
        <v>41</v>
      </c>
      <c r="G26" s="64">
        <v>24</v>
      </c>
      <c r="H26" s="27">
        <v>1832</v>
      </c>
      <c r="I26" s="28">
        <v>28</v>
      </c>
      <c r="J26" s="14">
        <v>2</v>
      </c>
      <c r="K26" s="14"/>
      <c r="L26" s="14">
        <v>3</v>
      </c>
      <c r="M26" s="14">
        <f>SUM(H26:L26)</f>
        <v>1865</v>
      </c>
      <c r="N26" s="61"/>
    </row>
    <row r="27" spans="1:14" x14ac:dyDescent="0.2">
      <c r="A27" s="33">
        <v>2022</v>
      </c>
      <c r="B27" s="14">
        <v>157</v>
      </c>
      <c r="C27" s="14">
        <v>1453</v>
      </c>
      <c r="D27" s="14">
        <v>1240</v>
      </c>
      <c r="E27" s="14">
        <v>608</v>
      </c>
      <c r="F27" s="14">
        <v>390</v>
      </c>
      <c r="G27" s="64">
        <v>60</v>
      </c>
      <c r="H27" s="27">
        <v>3908</v>
      </c>
      <c r="I27" s="28">
        <v>81</v>
      </c>
      <c r="J27" s="14">
        <v>1</v>
      </c>
      <c r="K27" s="14"/>
      <c r="L27" s="14"/>
      <c r="M27" s="14">
        <f>SUM(H27:L27)</f>
        <v>3990</v>
      </c>
      <c r="N27" s="61"/>
    </row>
    <row r="28" spans="1:14" x14ac:dyDescent="0.2">
      <c r="G28" s="66"/>
    </row>
  </sheetData>
  <pageMargins left="0.7" right="0.7" top="0.75" bottom="0.75" header="0.3" footer="0.3"/>
  <ignoredErrors>
    <ignoredError sqref="M23:M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N41"/>
  <sheetViews>
    <sheetView showGridLines="0" workbookViewId="0"/>
  </sheetViews>
  <sheetFormatPr defaultColWidth="9.109375" defaultRowHeight="10.199999999999999" x14ac:dyDescent="0.2"/>
  <cols>
    <col min="1" max="2" width="9.109375" style="57"/>
    <col min="3" max="3" width="11.5546875" style="57" bestFit="1" customWidth="1"/>
    <col min="4" max="4" width="12.33203125" style="57" bestFit="1" customWidth="1"/>
    <col min="5" max="5" width="15.44140625" style="57" bestFit="1" customWidth="1"/>
    <col min="6" max="6" width="12" style="57" customWidth="1"/>
    <col min="7" max="7" width="9.109375" style="57" customWidth="1"/>
    <col min="8" max="16384" width="9.109375" style="57"/>
  </cols>
  <sheetData>
    <row r="1" spans="1:7" ht="12" x14ac:dyDescent="0.25">
      <c r="A1" s="8" t="s">
        <v>71</v>
      </c>
    </row>
    <row r="2" spans="1:7" x14ac:dyDescent="0.2">
      <c r="A2" s="10"/>
    </row>
    <row r="3" spans="1:7" ht="20.399999999999999" x14ac:dyDescent="0.2">
      <c r="A3" s="11" t="s">
        <v>2</v>
      </c>
      <c r="B3" s="13" t="s">
        <v>3</v>
      </c>
      <c r="C3" s="49" t="s">
        <v>4</v>
      </c>
      <c r="D3" s="49" t="s">
        <v>5</v>
      </c>
      <c r="E3" s="50" t="s">
        <v>8</v>
      </c>
      <c r="F3" s="50" t="s">
        <v>27</v>
      </c>
    </row>
    <row r="4" spans="1:7" x14ac:dyDescent="0.2">
      <c r="A4" s="26">
        <v>2013</v>
      </c>
      <c r="B4" s="27">
        <v>28357</v>
      </c>
      <c r="C4" s="28">
        <v>5170</v>
      </c>
      <c r="D4" s="14">
        <v>583</v>
      </c>
      <c r="E4" s="14">
        <v>346</v>
      </c>
      <c r="F4" s="14">
        <v>4658</v>
      </c>
      <c r="G4" s="12"/>
    </row>
    <row r="5" spans="1:7" x14ac:dyDescent="0.2">
      <c r="A5" s="26">
        <v>2014</v>
      </c>
      <c r="B5" s="27">
        <v>34930</v>
      </c>
      <c r="C5" s="28">
        <v>7054</v>
      </c>
      <c r="D5" s="14">
        <v>537</v>
      </c>
      <c r="E5" s="14">
        <v>266</v>
      </c>
      <c r="F5" s="14">
        <f t="shared" ref="F5:F13" si="0">B5-B4</f>
        <v>6573</v>
      </c>
      <c r="G5" s="61"/>
    </row>
    <row r="6" spans="1:7" x14ac:dyDescent="0.2">
      <c r="A6" s="26">
        <v>2015</v>
      </c>
      <c r="B6" s="27">
        <v>42778</v>
      </c>
      <c r="C6" s="28">
        <v>8769</v>
      </c>
      <c r="D6" s="14">
        <v>551</v>
      </c>
      <c r="E6" s="14">
        <v>167</v>
      </c>
      <c r="F6" s="14">
        <f t="shared" si="0"/>
        <v>7848</v>
      </c>
      <c r="G6" s="61"/>
    </row>
    <row r="7" spans="1:7" x14ac:dyDescent="0.2">
      <c r="A7" s="26">
        <v>2016</v>
      </c>
      <c r="B7" s="27">
        <v>55203</v>
      </c>
      <c r="C7" s="28">
        <v>13636</v>
      </c>
      <c r="D7" s="14">
        <v>784</v>
      </c>
      <c r="E7" s="14">
        <v>302</v>
      </c>
      <c r="F7" s="14">
        <f t="shared" si="0"/>
        <v>12425</v>
      </c>
      <c r="G7" s="61"/>
    </row>
    <row r="8" spans="1:7" x14ac:dyDescent="0.2">
      <c r="A8" s="26">
        <v>2017</v>
      </c>
      <c r="B8" s="27">
        <v>71475</v>
      </c>
      <c r="C8" s="28">
        <v>18640</v>
      </c>
      <c r="D8" s="14">
        <v>1268</v>
      </c>
      <c r="E8" s="14">
        <v>645</v>
      </c>
      <c r="F8" s="14">
        <f t="shared" si="0"/>
        <v>16272</v>
      </c>
      <c r="G8" s="61"/>
    </row>
    <row r="9" spans="1:7" x14ac:dyDescent="0.2">
      <c r="A9" s="26">
        <v>2018</v>
      </c>
      <c r="B9" s="27">
        <v>90273</v>
      </c>
      <c r="C9" s="28">
        <v>21020</v>
      </c>
      <c r="D9" s="14">
        <v>2094</v>
      </c>
      <c r="E9" s="14">
        <v>1396</v>
      </c>
      <c r="F9" s="14">
        <f t="shared" si="0"/>
        <v>18798</v>
      </c>
      <c r="G9" s="61"/>
    </row>
    <row r="10" spans="1:7" x14ac:dyDescent="0.2">
      <c r="A10" s="31">
        <v>2019</v>
      </c>
      <c r="B10" s="27">
        <v>111026</v>
      </c>
      <c r="C10" s="28">
        <v>25456</v>
      </c>
      <c r="D10" s="29">
        <v>2932</v>
      </c>
      <c r="E10" s="29">
        <v>2139</v>
      </c>
      <c r="F10" s="29">
        <f t="shared" si="0"/>
        <v>20753</v>
      </c>
      <c r="G10" s="61"/>
    </row>
    <row r="11" spans="1:7" x14ac:dyDescent="0.2">
      <c r="A11" s="26">
        <v>2020</v>
      </c>
      <c r="B11" s="27">
        <v>130461</v>
      </c>
      <c r="C11" s="28">
        <v>22631</v>
      </c>
      <c r="D11" s="29">
        <v>2677</v>
      </c>
      <c r="E11" s="29">
        <v>1667</v>
      </c>
      <c r="F11" s="29">
        <f t="shared" si="0"/>
        <v>19435</v>
      </c>
      <c r="G11" s="61"/>
    </row>
    <row r="12" spans="1:7" x14ac:dyDescent="0.2">
      <c r="A12" s="26">
        <v>2021</v>
      </c>
      <c r="B12" s="27">
        <v>152738</v>
      </c>
      <c r="C12" s="28">
        <v>24137</v>
      </c>
      <c r="D12" s="14">
        <v>2183</v>
      </c>
      <c r="E12" s="29">
        <v>1179</v>
      </c>
      <c r="F12" s="29">
        <f t="shared" si="0"/>
        <v>22277</v>
      </c>
      <c r="G12" s="61"/>
    </row>
    <row r="13" spans="1:7" x14ac:dyDescent="0.2">
      <c r="A13" s="26">
        <v>2022</v>
      </c>
      <c r="B13" s="27">
        <v>173476</v>
      </c>
      <c r="C13" s="28">
        <v>28355</v>
      </c>
      <c r="D13" s="14">
        <v>3354</v>
      </c>
      <c r="E13" s="29">
        <v>2352</v>
      </c>
      <c r="F13" s="29">
        <f t="shared" si="0"/>
        <v>20738</v>
      </c>
      <c r="G13" s="61"/>
    </row>
    <row r="15" spans="1:7" ht="12" x14ac:dyDescent="0.25">
      <c r="A15" s="9" t="s">
        <v>69</v>
      </c>
    </row>
    <row r="17" spans="1:14"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x14ac:dyDescent="0.2">
      <c r="A18" s="33">
        <v>2013</v>
      </c>
      <c r="B18" s="14">
        <v>69</v>
      </c>
      <c r="C18" s="14">
        <v>21</v>
      </c>
      <c r="D18" s="14">
        <v>11</v>
      </c>
      <c r="E18" s="14">
        <v>41</v>
      </c>
      <c r="F18" s="14">
        <v>45</v>
      </c>
      <c r="G18" s="14">
        <v>119</v>
      </c>
      <c r="H18" s="27">
        <v>306</v>
      </c>
      <c r="I18" s="28">
        <v>38</v>
      </c>
      <c r="J18" s="14">
        <v>2</v>
      </c>
      <c r="K18" s="14"/>
      <c r="L18" s="14"/>
      <c r="M18" s="14">
        <v>346</v>
      </c>
    </row>
    <row r="19" spans="1:14" x14ac:dyDescent="0.2">
      <c r="A19" s="33">
        <v>2014</v>
      </c>
      <c r="B19" s="14">
        <v>11</v>
      </c>
      <c r="C19" s="14">
        <v>73</v>
      </c>
      <c r="D19" s="14">
        <v>20</v>
      </c>
      <c r="E19" s="14">
        <v>18</v>
      </c>
      <c r="F19" s="14">
        <v>41</v>
      </c>
      <c r="G19" s="14">
        <v>23</v>
      </c>
      <c r="H19" s="27">
        <v>186</v>
      </c>
      <c r="I19" s="28">
        <v>79</v>
      </c>
      <c r="J19" s="14">
        <v>1</v>
      </c>
      <c r="K19" s="14"/>
      <c r="L19" s="14"/>
      <c r="M19" s="14">
        <v>266</v>
      </c>
    </row>
    <row r="20" spans="1:14" x14ac:dyDescent="0.2">
      <c r="A20" s="33">
        <v>2015</v>
      </c>
      <c r="B20" s="14">
        <v>5</v>
      </c>
      <c r="C20" s="14">
        <v>12</v>
      </c>
      <c r="D20" s="14">
        <v>11</v>
      </c>
      <c r="E20" s="14">
        <v>9</v>
      </c>
      <c r="F20" s="14">
        <v>11</v>
      </c>
      <c r="G20" s="14">
        <v>30</v>
      </c>
      <c r="H20" s="27">
        <v>78</v>
      </c>
      <c r="I20" s="28">
        <v>82</v>
      </c>
      <c r="J20" s="14">
        <v>7</v>
      </c>
      <c r="K20" s="14"/>
      <c r="L20" s="14"/>
      <c r="M20" s="14">
        <v>167</v>
      </c>
    </row>
    <row r="21" spans="1:14" x14ac:dyDescent="0.2">
      <c r="A21" s="33">
        <v>2016</v>
      </c>
      <c r="B21" s="14">
        <v>7</v>
      </c>
      <c r="C21" s="14">
        <v>20</v>
      </c>
      <c r="D21" s="14">
        <v>23</v>
      </c>
      <c r="E21" s="14">
        <v>56</v>
      </c>
      <c r="F21" s="14">
        <v>53</v>
      </c>
      <c r="G21" s="14">
        <v>26</v>
      </c>
      <c r="H21" s="27">
        <v>185</v>
      </c>
      <c r="I21" s="28">
        <v>103</v>
      </c>
      <c r="J21" s="14">
        <v>12</v>
      </c>
      <c r="K21" s="14">
        <v>2</v>
      </c>
      <c r="L21" s="14"/>
      <c r="M21" s="14">
        <v>302</v>
      </c>
    </row>
    <row r="22" spans="1:14" x14ac:dyDescent="0.2">
      <c r="A22" s="33">
        <v>2017</v>
      </c>
      <c r="B22" s="14">
        <v>9</v>
      </c>
      <c r="C22" s="14">
        <v>60</v>
      </c>
      <c r="D22" s="14">
        <v>34</v>
      </c>
      <c r="E22" s="14">
        <v>71</v>
      </c>
      <c r="F22" s="14">
        <v>159</v>
      </c>
      <c r="G22" s="14">
        <v>84</v>
      </c>
      <c r="H22" s="27">
        <v>417</v>
      </c>
      <c r="I22" s="28">
        <v>157</v>
      </c>
      <c r="J22" s="14">
        <v>67</v>
      </c>
      <c r="K22" s="14">
        <v>4</v>
      </c>
      <c r="L22" s="14"/>
      <c r="M22" s="14">
        <v>645</v>
      </c>
      <c r="N22" s="61"/>
    </row>
    <row r="23" spans="1:14" x14ac:dyDescent="0.2">
      <c r="A23" s="33">
        <v>2018</v>
      </c>
      <c r="B23" s="14">
        <v>23</v>
      </c>
      <c r="C23" s="14">
        <v>144</v>
      </c>
      <c r="D23" s="14">
        <v>192</v>
      </c>
      <c r="E23" s="14">
        <v>176</v>
      </c>
      <c r="F23" s="14">
        <v>254</v>
      </c>
      <c r="G23" s="14">
        <v>180</v>
      </c>
      <c r="H23" s="27">
        <v>969</v>
      </c>
      <c r="I23" s="28">
        <v>279</v>
      </c>
      <c r="J23" s="14">
        <v>145</v>
      </c>
      <c r="K23" s="14">
        <v>3</v>
      </c>
      <c r="L23" s="14"/>
      <c r="M23" s="14">
        <f>SUM(H23:L23)</f>
        <v>1396</v>
      </c>
      <c r="N23" s="61"/>
    </row>
    <row r="24" spans="1:14" s="60" customFormat="1" x14ac:dyDescent="0.2">
      <c r="A24" s="33">
        <v>2019</v>
      </c>
      <c r="B24" s="29">
        <v>126</v>
      </c>
      <c r="C24" s="29">
        <v>275</v>
      </c>
      <c r="D24" s="29">
        <v>253</v>
      </c>
      <c r="E24" s="29">
        <v>386</v>
      </c>
      <c r="F24" s="29">
        <v>328</v>
      </c>
      <c r="G24" s="29">
        <v>171</v>
      </c>
      <c r="H24" s="27">
        <v>1539</v>
      </c>
      <c r="I24" s="28">
        <v>422</v>
      </c>
      <c r="J24" s="29">
        <v>175</v>
      </c>
      <c r="K24" s="29">
        <v>3</v>
      </c>
      <c r="L24" s="29"/>
      <c r="M24" s="29">
        <f>SUM(H24:L24)</f>
        <v>2139</v>
      </c>
      <c r="N24" s="62"/>
    </row>
    <row r="25" spans="1:14" x14ac:dyDescent="0.2">
      <c r="A25" s="33">
        <v>2020</v>
      </c>
      <c r="B25" s="14">
        <v>22</v>
      </c>
      <c r="C25" s="14">
        <v>338</v>
      </c>
      <c r="D25" s="14">
        <v>165</v>
      </c>
      <c r="E25" s="14">
        <v>225</v>
      </c>
      <c r="F25" s="14">
        <v>325</v>
      </c>
      <c r="G25" s="14">
        <v>163</v>
      </c>
      <c r="H25" s="27">
        <v>1238</v>
      </c>
      <c r="I25" s="28">
        <v>281</v>
      </c>
      <c r="J25" s="14">
        <v>136</v>
      </c>
      <c r="K25" s="14">
        <v>12</v>
      </c>
      <c r="L25" s="14"/>
      <c r="M25" s="14">
        <f>SUM(H25:L25)</f>
        <v>1667</v>
      </c>
      <c r="N25" s="61"/>
    </row>
    <row r="26" spans="1:14" x14ac:dyDescent="0.2">
      <c r="A26" s="33">
        <v>2021</v>
      </c>
      <c r="B26" s="14">
        <v>17</v>
      </c>
      <c r="C26" s="14">
        <v>11</v>
      </c>
      <c r="D26" s="14">
        <v>186</v>
      </c>
      <c r="E26" s="14">
        <v>149</v>
      </c>
      <c r="F26" s="14">
        <v>232</v>
      </c>
      <c r="G26" s="14">
        <v>154</v>
      </c>
      <c r="H26" s="27">
        <v>749</v>
      </c>
      <c r="I26" s="28">
        <v>252</v>
      </c>
      <c r="J26" s="14">
        <v>142</v>
      </c>
      <c r="K26" s="14">
        <v>36</v>
      </c>
      <c r="L26" s="14"/>
      <c r="M26" s="14">
        <f>SUM(H26:L26)</f>
        <v>1179</v>
      </c>
      <c r="N26" s="61"/>
    </row>
    <row r="27" spans="1:14" x14ac:dyDescent="0.2">
      <c r="A27" s="33">
        <v>2022</v>
      </c>
      <c r="B27" s="14">
        <v>372</v>
      </c>
      <c r="C27" s="14">
        <v>316</v>
      </c>
      <c r="D27" s="14">
        <v>6</v>
      </c>
      <c r="E27" s="14">
        <v>338</v>
      </c>
      <c r="F27" s="14">
        <v>245</v>
      </c>
      <c r="G27" s="14">
        <v>163</v>
      </c>
      <c r="H27" s="27">
        <v>1440</v>
      </c>
      <c r="I27" s="28">
        <v>481</v>
      </c>
      <c r="J27" s="14">
        <v>270</v>
      </c>
      <c r="K27" s="14">
        <v>161</v>
      </c>
      <c r="L27" s="14"/>
      <c r="M27" s="14">
        <f>SUM(H27:L27)</f>
        <v>2352</v>
      </c>
      <c r="N27" s="61"/>
    </row>
    <row r="29" spans="1:14" ht="12" x14ac:dyDescent="0.25">
      <c r="A29" s="63" t="s">
        <v>70</v>
      </c>
    </row>
    <row r="31" spans="1:14" x14ac:dyDescent="0.2">
      <c r="A31" s="11" t="s">
        <v>2</v>
      </c>
      <c r="B31" s="22" t="s">
        <v>14</v>
      </c>
      <c r="C31" s="55" t="s">
        <v>15</v>
      </c>
      <c r="D31" s="55" t="s">
        <v>16</v>
      </c>
      <c r="E31" s="56" t="s">
        <v>17</v>
      </c>
      <c r="F31" s="56" t="s">
        <v>18</v>
      </c>
      <c r="G31" s="56" t="s">
        <v>19</v>
      </c>
    </row>
    <row r="32" spans="1:14" x14ac:dyDescent="0.2">
      <c r="A32" s="26">
        <v>2013</v>
      </c>
      <c r="B32" s="16">
        <f t="shared" ref="B32:B39" si="1">H18/$M18</f>
        <v>0.88439306358381498</v>
      </c>
      <c r="C32" s="18">
        <f t="shared" ref="C32:C39" si="2">I18/$M18</f>
        <v>0.10982658959537572</v>
      </c>
      <c r="D32" s="18">
        <f t="shared" ref="D32:D39" si="3">J18/$M18</f>
        <v>5.7803468208092483E-3</v>
      </c>
      <c r="E32" s="23"/>
      <c r="F32" s="18"/>
      <c r="G32" s="18">
        <f t="shared" ref="G32:G39" si="4">SUM(B32:F32)</f>
        <v>1</v>
      </c>
    </row>
    <row r="33" spans="1:7" x14ac:dyDescent="0.2">
      <c r="A33" s="26">
        <v>2014</v>
      </c>
      <c r="B33" s="16">
        <f t="shared" si="1"/>
        <v>0.6992481203007519</v>
      </c>
      <c r="C33" s="18">
        <f t="shared" si="2"/>
        <v>0.29699248120300753</v>
      </c>
      <c r="D33" s="18">
        <f t="shared" si="3"/>
        <v>3.7593984962406013E-3</v>
      </c>
      <c r="E33" s="23"/>
      <c r="F33" s="18"/>
      <c r="G33" s="18">
        <f t="shared" si="4"/>
        <v>1</v>
      </c>
    </row>
    <row r="34" spans="1:7" x14ac:dyDescent="0.2">
      <c r="A34" s="26">
        <v>2015</v>
      </c>
      <c r="B34" s="16">
        <f t="shared" si="1"/>
        <v>0.46706586826347307</v>
      </c>
      <c r="C34" s="18">
        <f t="shared" si="2"/>
        <v>0.49101796407185627</v>
      </c>
      <c r="D34" s="18">
        <f t="shared" si="3"/>
        <v>4.1916167664670656E-2</v>
      </c>
      <c r="E34" s="23"/>
      <c r="F34" s="18"/>
      <c r="G34" s="18">
        <f t="shared" si="4"/>
        <v>1</v>
      </c>
    </row>
    <row r="35" spans="1:7" x14ac:dyDescent="0.2">
      <c r="A35" s="26">
        <v>2016</v>
      </c>
      <c r="B35" s="16">
        <f t="shared" si="1"/>
        <v>0.61258278145695366</v>
      </c>
      <c r="C35" s="18">
        <f t="shared" si="2"/>
        <v>0.34105960264900664</v>
      </c>
      <c r="D35" s="18">
        <f t="shared" si="3"/>
        <v>3.9735099337748346E-2</v>
      </c>
      <c r="E35" s="23">
        <f t="shared" ref="E35:E40" si="5">K21/$M21</f>
        <v>6.6225165562913907E-3</v>
      </c>
      <c r="F35" s="18"/>
      <c r="G35" s="18">
        <f t="shared" si="4"/>
        <v>1</v>
      </c>
    </row>
    <row r="36" spans="1:7" x14ac:dyDescent="0.2">
      <c r="A36" s="26">
        <v>2017</v>
      </c>
      <c r="B36" s="16">
        <f t="shared" si="1"/>
        <v>0.64651162790697669</v>
      </c>
      <c r="C36" s="18">
        <f t="shared" si="2"/>
        <v>0.24341085271317831</v>
      </c>
      <c r="D36" s="18">
        <f t="shared" si="3"/>
        <v>0.10387596899224806</v>
      </c>
      <c r="E36" s="23">
        <f t="shared" si="5"/>
        <v>6.2015503875968991E-3</v>
      </c>
      <c r="F36" s="18"/>
      <c r="G36" s="18">
        <f t="shared" si="4"/>
        <v>1</v>
      </c>
    </row>
    <row r="37" spans="1:7" x14ac:dyDescent="0.2">
      <c r="A37" s="26">
        <v>2018</v>
      </c>
      <c r="B37" s="16">
        <f t="shared" si="1"/>
        <v>0.69412607449856734</v>
      </c>
      <c r="C37" s="18">
        <f t="shared" si="2"/>
        <v>0.19985673352435529</v>
      </c>
      <c r="D37" s="18">
        <f t="shared" si="3"/>
        <v>0.10386819484240688</v>
      </c>
      <c r="E37" s="23">
        <f t="shared" si="5"/>
        <v>2.1489971346704871E-3</v>
      </c>
      <c r="F37" s="18"/>
      <c r="G37" s="18">
        <f t="shared" si="4"/>
        <v>1</v>
      </c>
    </row>
    <row r="38" spans="1:7" x14ac:dyDescent="0.2">
      <c r="A38" s="26">
        <v>2019</v>
      </c>
      <c r="B38" s="16">
        <f t="shared" si="1"/>
        <v>0.71949509116409538</v>
      </c>
      <c r="C38" s="18">
        <f t="shared" si="2"/>
        <v>0.1972884525479196</v>
      </c>
      <c r="D38" s="18">
        <f t="shared" si="3"/>
        <v>8.181393174380551E-2</v>
      </c>
      <c r="E38" s="23">
        <f t="shared" si="5"/>
        <v>1.4025245441795231E-3</v>
      </c>
      <c r="F38" s="18"/>
      <c r="G38" s="18">
        <f t="shared" si="4"/>
        <v>1</v>
      </c>
    </row>
    <row r="39" spans="1:7" x14ac:dyDescent="0.2">
      <c r="A39" s="26">
        <v>2020</v>
      </c>
      <c r="B39" s="16">
        <f t="shared" si="1"/>
        <v>0.74265146970605878</v>
      </c>
      <c r="C39" s="18">
        <f t="shared" si="2"/>
        <v>0.16856628674265148</v>
      </c>
      <c r="D39" s="18">
        <f t="shared" si="3"/>
        <v>8.1583683263347334E-2</v>
      </c>
      <c r="E39" s="23">
        <f t="shared" si="5"/>
        <v>7.1985602879424118E-3</v>
      </c>
      <c r="F39" s="18"/>
      <c r="G39" s="18">
        <f t="shared" si="4"/>
        <v>1</v>
      </c>
    </row>
    <row r="40" spans="1:7" x14ac:dyDescent="0.2">
      <c r="A40" s="26">
        <v>2021</v>
      </c>
      <c r="B40" s="16">
        <f t="shared" ref="B40:D41" si="6">H26/$M26</f>
        <v>0.63528413910093295</v>
      </c>
      <c r="C40" s="18">
        <f t="shared" si="6"/>
        <v>0.21374045801526717</v>
      </c>
      <c r="D40" s="18">
        <f t="shared" si="6"/>
        <v>0.12044105173876166</v>
      </c>
      <c r="E40" s="18">
        <f t="shared" si="5"/>
        <v>3.0534351145038167E-2</v>
      </c>
      <c r="F40" s="18"/>
      <c r="G40" s="18">
        <f t="shared" ref="G40" si="7">SUM(B40:F40)</f>
        <v>1</v>
      </c>
    </row>
    <row r="41" spans="1:7" x14ac:dyDescent="0.2">
      <c r="A41" s="26">
        <v>2022</v>
      </c>
      <c r="B41" s="16">
        <f t="shared" si="6"/>
        <v>0.61224489795918369</v>
      </c>
      <c r="C41" s="18">
        <f t="shared" si="6"/>
        <v>0.20450680272108843</v>
      </c>
      <c r="D41" s="18">
        <f t="shared" si="6"/>
        <v>0.11479591836734694</v>
      </c>
      <c r="E41" s="18">
        <f t="shared" ref="E41" si="8">K27/$M27</f>
        <v>6.8452380952380959E-2</v>
      </c>
      <c r="F41" s="18"/>
      <c r="G41" s="18">
        <f t="shared" ref="G41" si="9">SUM(B41:F41)</f>
        <v>1</v>
      </c>
    </row>
  </sheetData>
  <pageMargins left="0.7" right="0.7" top="0.75" bottom="0.75" header="0.3" footer="0.3"/>
  <ignoredErrors>
    <ignoredError sqref="M23:M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25"/>
  <sheetViews>
    <sheetView showGridLines="0" workbookViewId="0"/>
  </sheetViews>
  <sheetFormatPr defaultColWidth="9.109375" defaultRowHeight="11.25" customHeight="1" x14ac:dyDescent="0.25"/>
  <cols>
    <col min="1" max="2" width="9.109375" style="39"/>
    <col min="3" max="3" width="11.5546875" style="39" bestFit="1" customWidth="1"/>
    <col min="4" max="4" width="12.33203125" style="39" bestFit="1" customWidth="1"/>
    <col min="5" max="5" width="16.33203125" style="39" customWidth="1"/>
    <col min="6" max="6" width="11.6640625" style="39" bestFit="1" customWidth="1"/>
    <col min="7" max="16384" width="9.109375" style="39"/>
  </cols>
  <sheetData>
    <row r="1" spans="1:7" s="57" customFormat="1" ht="12" x14ac:dyDescent="0.25">
      <c r="A1" s="8" t="s">
        <v>66</v>
      </c>
    </row>
    <row r="2" spans="1:7" s="57" customFormat="1" ht="11.25" customHeight="1" x14ac:dyDescent="0.2">
      <c r="A2" s="10"/>
    </row>
    <row r="3" spans="1:7" s="57" customFormat="1" ht="20.399999999999999" x14ac:dyDescent="0.2">
      <c r="A3" s="11" t="s">
        <v>2</v>
      </c>
      <c r="B3" s="13" t="s">
        <v>3</v>
      </c>
      <c r="C3" s="24" t="s">
        <v>4</v>
      </c>
      <c r="D3" s="49" t="s">
        <v>5</v>
      </c>
      <c r="E3" s="50" t="s">
        <v>8</v>
      </c>
      <c r="F3" s="50" t="s">
        <v>27</v>
      </c>
      <c r="G3" s="69"/>
    </row>
    <row r="4" spans="1:7" s="57" customFormat="1" ht="11.25" customHeight="1" x14ac:dyDescent="0.2">
      <c r="A4" s="26">
        <v>2013</v>
      </c>
      <c r="B4" s="27">
        <v>1637</v>
      </c>
      <c r="C4" s="28">
        <v>1109</v>
      </c>
      <c r="D4" s="14"/>
      <c r="E4" s="14"/>
      <c r="F4" s="14">
        <v>986</v>
      </c>
      <c r="G4" s="70"/>
    </row>
    <row r="5" spans="1:7" s="57" customFormat="1" ht="11.25" customHeight="1" x14ac:dyDescent="0.2">
      <c r="A5" s="26">
        <v>2014</v>
      </c>
      <c r="B5" s="27">
        <v>4922</v>
      </c>
      <c r="C5" s="28">
        <v>3411</v>
      </c>
      <c r="D5" s="14"/>
      <c r="E5" s="14"/>
      <c r="F5" s="14">
        <f>B5-B4</f>
        <v>3285</v>
      </c>
      <c r="G5" s="12"/>
    </row>
    <row r="6" spans="1:7" s="57" customFormat="1" ht="11.25" customHeight="1" x14ac:dyDescent="0.2">
      <c r="A6" s="26">
        <v>2015</v>
      </c>
      <c r="B6" s="27">
        <v>9780</v>
      </c>
      <c r="C6" s="28">
        <v>5752</v>
      </c>
      <c r="D6" s="14">
        <v>305</v>
      </c>
      <c r="E6" s="14">
        <v>289</v>
      </c>
      <c r="F6" s="14">
        <f t="shared" ref="F6:F9" si="0">B6-B5</f>
        <v>4858</v>
      </c>
      <c r="G6" s="12"/>
    </row>
    <row r="7" spans="1:7" s="57" customFormat="1" ht="11.25" customHeight="1" x14ac:dyDescent="0.2">
      <c r="A7" s="26">
        <v>2016</v>
      </c>
      <c r="B7" s="27">
        <v>18844</v>
      </c>
      <c r="C7" s="28">
        <v>10290</v>
      </c>
      <c r="D7" s="14">
        <v>1133</v>
      </c>
      <c r="E7" s="14">
        <v>1098</v>
      </c>
      <c r="F7" s="14">
        <f t="shared" si="0"/>
        <v>9064</v>
      </c>
      <c r="G7" s="12"/>
    </row>
    <row r="8" spans="1:7" s="57" customFormat="1" ht="11.25" customHeight="1" x14ac:dyDescent="0.2">
      <c r="A8" s="26">
        <v>2017</v>
      </c>
      <c r="B8" s="27">
        <v>32253</v>
      </c>
      <c r="C8" s="28">
        <v>15989</v>
      </c>
      <c r="D8" s="14">
        <v>1979</v>
      </c>
      <c r="E8" s="14">
        <v>1939</v>
      </c>
      <c r="F8" s="14">
        <f t="shared" si="0"/>
        <v>13409</v>
      </c>
      <c r="G8" s="12"/>
    </row>
    <row r="9" spans="1:7" s="57" customFormat="1" ht="11.25" customHeight="1" x14ac:dyDescent="0.2">
      <c r="A9" s="26">
        <v>2018</v>
      </c>
      <c r="B9" s="27">
        <v>49394</v>
      </c>
      <c r="C9" s="28">
        <v>21811</v>
      </c>
      <c r="D9" s="14">
        <v>3758</v>
      </c>
      <c r="E9" s="14">
        <v>3684</v>
      </c>
      <c r="F9" s="14">
        <f t="shared" si="0"/>
        <v>17141</v>
      </c>
      <c r="G9" s="12"/>
    </row>
    <row r="10" spans="1:7" s="57" customFormat="1" ht="11.25" customHeight="1" x14ac:dyDescent="0.2">
      <c r="A10" s="26">
        <v>2019</v>
      </c>
      <c r="B10" s="27">
        <v>66609</v>
      </c>
      <c r="C10" s="28">
        <v>24907</v>
      </c>
      <c r="D10" s="14">
        <v>5939</v>
      </c>
      <c r="E10" s="14">
        <v>5789</v>
      </c>
      <c r="F10" s="14">
        <f t="shared" ref="F10" si="1">B10-B9</f>
        <v>17215</v>
      </c>
      <c r="G10" s="61"/>
    </row>
    <row r="11" spans="1:7" s="57" customFormat="1" ht="11.25" customHeight="1" x14ac:dyDescent="0.2">
      <c r="A11" s="26">
        <v>2020</v>
      </c>
      <c r="B11" s="27">
        <v>122290</v>
      </c>
      <c r="C11" s="28">
        <v>66134</v>
      </c>
      <c r="D11" s="14">
        <v>7808</v>
      </c>
      <c r="E11" s="14">
        <v>7627</v>
      </c>
      <c r="F11" s="14">
        <f t="shared" ref="F11" si="2">B11-B10</f>
        <v>55681</v>
      </c>
      <c r="G11" s="61"/>
    </row>
    <row r="12" spans="1:7" s="57" customFormat="1" ht="11.25" customHeight="1" x14ac:dyDescent="0.2">
      <c r="A12" s="26">
        <v>2021</v>
      </c>
      <c r="B12" s="27">
        <v>189498</v>
      </c>
      <c r="C12" s="28">
        <v>78200</v>
      </c>
      <c r="D12" s="14">
        <v>9613</v>
      </c>
      <c r="E12" s="14">
        <v>9328</v>
      </c>
      <c r="F12" s="14">
        <f>B12-B11</f>
        <v>67208</v>
      </c>
      <c r="G12" s="61"/>
    </row>
    <row r="13" spans="1:7" s="57" customFormat="1" ht="11.25" customHeight="1" x14ac:dyDescent="0.2">
      <c r="A13" s="26">
        <v>2022</v>
      </c>
      <c r="B13" s="27">
        <v>239531</v>
      </c>
      <c r="C13" s="28">
        <v>66775</v>
      </c>
      <c r="D13" s="28">
        <v>11064</v>
      </c>
      <c r="E13" s="14">
        <v>10603</v>
      </c>
      <c r="F13" s="14">
        <f>B13-B12</f>
        <v>50033</v>
      </c>
      <c r="G13" s="61"/>
    </row>
    <row r="14" spans="1:7" s="57" customFormat="1" ht="11.25" customHeight="1" x14ac:dyDescent="0.2">
      <c r="A14" s="53"/>
      <c r="B14" s="54"/>
      <c r="C14" s="54"/>
      <c r="D14" s="15"/>
      <c r="E14" s="15"/>
      <c r="F14" s="15"/>
      <c r="G14" s="61"/>
    </row>
    <row r="15" spans="1:7" s="57" customFormat="1" ht="12" x14ac:dyDescent="0.25">
      <c r="A15" s="9" t="s">
        <v>67</v>
      </c>
    </row>
    <row r="16" spans="1:7" s="57" customFormat="1" ht="11.25" customHeight="1" x14ac:dyDescent="0.2">
      <c r="G16" s="67"/>
    </row>
    <row r="17" spans="1:14" s="57" customFormat="1" ht="11.25" customHeight="1"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s="57" customFormat="1" ht="11.25" customHeight="1" x14ac:dyDescent="0.2">
      <c r="A18" s="68">
        <v>2015</v>
      </c>
      <c r="B18" s="14">
        <v>59</v>
      </c>
      <c r="C18" s="14">
        <v>139</v>
      </c>
      <c r="D18" s="14">
        <v>84</v>
      </c>
      <c r="E18" s="14">
        <v>7</v>
      </c>
      <c r="F18" s="14"/>
      <c r="G18" s="14"/>
      <c r="H18" s="27">
        <v>289</v>
      </c>
      <c r="I18" s="28"/>
      <c r="J18" s="14"/>
      <c r="K18" s="14"/>
      <c r="L18" s="14"/>
      <c r="M18" s="14">
        <v>289</v>
      </c>
      <c r="N18" s="61"/>
    </row>
    <row r="19" spans="1:14" s="57" customFormat="1" ht="11.25" customHeight="1" x14ac:dyDescent="0.2">
      <c r="A19" s="33">
        <v>2016</v>
      </c>
      <c r="B19" s="14">
        <v>84</v>
      </c>
      <c r="C19" s="14">
        <v>634</v>
      </c>
      <c r="D19" s="14">
        <v>280</v>
      </c>
      <c r="E19" s="14">
        <v>89</v>
      </c>
      <c r="F19" s="14">
        <v>11</v>
      </c>
      <c r="G19" s="14"/>
      <c r="H19" s="27">
        <v>1098</v>
      </c>
      <c r="I19" s="28"/>
      <c r="J19" s="14"/>
      <c r="K19" s="14"/>
      <c r="L19" s="14"/>
      <c r="M19" s="14">
        <v>1098</v>
      </c>
      <c r="N19" s="61"/>
    </row>
    <row r="20" spans="1:14" s="57" customFormat="1" ht="11.25" customHeight="1" x14ac:dyDescent="0.2">
      <c r="A20" s="33">
        <v>2017</v>
      </c>
      <c r="B20" s="14">
        <v>143</v>
      </c>
      <c r="C20" s="14">
        <v>710</v>
      </c>
      <c r="D20" s="14">
        <v>409</v>
      </c>
      <c r="E20" s="14">
        <v>544</v>
      </c>
      <c r="F20" s="14">
        <v>121</v>
      </c>
      <c r="G20" s="14">
        <v>12</v>
      </c>
      <c r="H20" s="27">
        <v>1939</v>
      </c>
      <c r="I20" s="28"/>
      <c r="J20" s="14"/>
      <c r="K20" s="14"/>
      <c r="L20" s="14"/>
      <c r="M20" s="14">
        <v>1939</v>
      </c>
      <c r="N20" s="61"/>
    </row>
    <row r="21" spans="1:14" s="57" customFormat="1" ht="11.25" customHeight="1" x14ac:dyDescent="0.2">
      <c r="A21" s="33">
        <v>2018</v>
      </c>
      <c r="B21" s="14">
        <v>357</v>
      </c>
      <c r="C21" s="14">
        <v>1118</v>
      </c>
      <c r="D21" s="14">
        <v>1015</v>
      </c>
      <c r="E21" s="14">
        <v>563</v>
      </c>
      <c r="F21" s="14">
        <v>559</v>
      </c>
      <c r="G21" s="14">
        <v>52</v>
      </c>
      <c r="H21" s="27">
        <v>3664</v>
      </c>
      <c r="I21" s="28">
        <v>20</v>
      </c>
      <c r="J21" s="14"/>
      <c r="K21" s="14"/>
      <c r="L21" s="14"/>
      <c r="M21" s="14">
        <f>SUM(H21:L21)</f>
        <v>3684</v>
      </c>
      <c r="N21" s="61"/>
    </row>
    <row r="22" spans="1:14" s="57" customFormat="1" ht="11.25" customHeight="1" x14ac:dyDescent="0.2">
      <c r="A22" s="33">
        <v>2019</v>
      </c>
      <c r="B22" s="14">
        <v>188</v>
      </c>
      <c r="C22" s="14">
        <v>1945</v>
      </c>
      <c r="D22" s="14">
        <v>1142</v>
      </c>
      <c r="E22" s="14">
        <v>1318</v>
      </c>
      <c r="F22" s="14">
        <v>880</v>
      </c>
      <c r="G22" s="14">
        <v>252</v>
      </c>
      <c r="H22" s="27">
        <v>5725</v>
      </c>
      <c r="I22" s="28">
        <v>64</v>
      </c>
      <c r="J22" s="14"/>
      <c r="K22" s="14"/>
      <c r="L22" s="14"/>
      <c r="M22" s="14">
        <f>SUM(H22:L22)</f>
        <v>5789</v>
      </c>
      <c r="N22" s="61"/>
    </row>
    <row r="23" spans="1:14" s="57" customFormat="1" ht="11.25" customHeight="1" x14ac:dyDescent="0.2">
      <c r="A23" s="33">
        <v>2020</v>
      </c>
      <c r="B23" s="14">
        <v>218</v>
      </c>
      <c r="C23" s="14">
        <v>1957</v>
      </c>
      <c r="D23" s="14">
        <v>1760</v>
      </c>
      <c r="E23" s="14">
        <v>1488</v>
      </c>
      <c r="F23" s="14">
        <v>1799</v>
      </c>
      <c r="G23" s="14">
        <v>274</v>
      </c>
      <c r="H23" s="27">
        <v>7496</v>
      </c>
      <c r="I23" s="28">
        <v>131</v>
      </c>
      <c r="J23" s="14"/>
      <c r="K23" s="14"/>
      <c r="L23" s="14"/>
      <c r="M23" s="14">
        <f>SUM(H23:L23)</f>
        <v>7627</v>
      </c>
      <c r="N23" s="61"/>
    </row>
    <row r="24" spans="1:14" ht="11.25" customHeight="1" x14ac:dyDescent="0.25">
      <c r="A24" s="33">
        <v>2021</v>
      </c>
      <c r="B24" s="14">
        <v>129</v>
      </c>
      <c r="C24" s="14">
        <v>2376</v>
      </c>
      <c r="D24" s="14">
        <v>2171</v>
      </c>
      <c r="E24" s="14">
        <v>1748</v>
      </c>
      <c r="F24" s="14">
        <v>2016</v>
      </c>
      <c r="G24" s="14">
        <v>648</v>
      </c>
      <c r="H24" s="27">
        <v>9088</v>
      </c>
      <c r="I24" s="28">
        <v>240</v>
      </c>
      <c r="J24" s="14"/>
      <c r="K24" s="14"/>
      <c r="L24" s="14"/>
      <c r="M24" s="14">
        <f>SUM(H24:L24)</f>
        <v>9328</v>
      </c>
    </row>
    <row r="25" spans="1:14" ht="11.25" customHeight="1" x14ac:dyDescent="0.25">
      <c r="A25" s="33">
        <v>2022</v>
      </c>
      <c r="B25" s="14">
        <v>180</v>
      </c>
      <c r="C25" s="14">
        <v>2072</v>
      </c>
      <c r="D25" s="14">
        <v>2787</v>
      </c>
      <c r="E25" s="14">
        <v>1913</v>
      </c>
      <c r="F25" s="14">
        <v>1937</v>
      </c>
      <c r="G25" s="14">
        <v>1050</v>
      </c>
      <c r="H25" s="27">
        <v>9939</v>
      </c>
      <c r="I25" s="28">
        <v>664</v>
      </c>
      <c r="J25" s="14"/>
      <c r="K25" s="14"/>
      <c r="L25" s="14"/>
      <c r="M25" s="14">
        <f>SUM(H25:L25)</f>
        <v>10603</v>
      </c>
    </row>
  </sheetData>
  <pageMargins left="0.7" right="0.7" top="0.75" bottom="0.75" header="0.3" footer="0.3"/>
  <ignoredErrors>
    <ignoredError sqref="M21:M2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1"/>
  <sheetViews>
    <sheetView showGridLines="0" workbookViewId="0"/>
  </sheetViews>
  <sheetFormatPr defaultColWidth="9.109375" defaultRowHeight="10.199999999999999" x14ac:dyDescent="0.2"/>
  <cols>
    <col min="1" max="2" width="9.109375" style="57"/>
    <col min="3" max="3" width="11.5546875" style="57" bestFit="1" customWidth="1"/>
    <col min="4" max="4" width="12.33203125" style="57" bestFit="1" customWidth="1"/>
    <col min="5" max="5" width="16.44140625" style="57" customWidth="1"/>
    <col min="6" max="6" width="11.109375" style="57" bestFit="1" customWidth="1"/>
    <col min="7" max="7" width="9.109375" style="57" customWidth="1"/>
    <col min="8" max="16384" width="9.109375" style="57"/>
  </cols>
  <sheetData>
    <row r="1" spans="1:7" ht="12" x14ac:dyDescent="0.25">
      <c r="A1" s="8" t="s">
        <v>63</v>
      </c>
    </row>
    <row r="2" spans="1:7" x14ac:dyDescent="0.2">
      <c r="A2" s="10"/>
    </row>
    <row r="3" spans="1:7" ht="20.399999999999999" x14ac:dyDescent="0.2">
      <c r="A3" s="11" t="s">
        <v>2</v>
      </c>
      <c r="B3" s="13" t="s">
        <v>3</v>
      </c>
      <c r="C3" s="24" t="s">
        <v>4</v>
      </c>
      <c r="D3" s="49" t="s">
        <v>5</v>
      </c>
      <c r="E3" s="50" t="s">
        <v>8</v>
      </c>
      <c r="F3" s="50" t="s">
        <v>28</v>
      </c>
      <c r="G3" s="69"/>
    </row>
    <row r="4" spans="1:7" x14ac:dyDescent="0.2">
      <c r="A4" s="26">
        <v>2013</v>
      </c>
      <c r="B4" s="27">
        <v>228726</v>
      </c>
      <c r="C4" s="28">
        <v>3243</v>
      </c>
      <c r="D4" s="14">
        <v>1605</v>
      </c>
      <c r="E4" s="14">
        <v>406</v>
      </c>
      <c r="F4" s="14">
        <v>2858</v>
      </c>
      <c r="G4" s="12"/>
    </row>
    <row r="5" spans="1:7" x14ac:dyDescent="0.2">
      <c r="A5" s="26">
        <v>2014</v>
      </c>
      <c r="B5" s="27">
        <v>229621</v>
      </c>
      <c r="C5" s="28">
        <v>2691</v>
      </c>
      <c r="D5" s="14">
        <v>1826</v>
      </c>
      <c r="E5" s="14">
        <v>467</v>
      </c>
      <c r="F5" s="14">
        <f t="shared" ref="F5:F9" si="0">B5-B4</f>
        <v>895</v>
      </c>
      <c r="G5" s="12"/>
    </row>
    <row r="6" spans="1:7" x14ac:dyDescent="0.2">
      <c r="A6" s="26">
        <v>2015</v>
      </c>
      <c r="B6" s="27">
        <v>228175</v>
      </c>
      <c r="C6" s="28">
        <v>1370</v>
      </c>
      <c r="D6" s="14">
        <v>2376</v>
      </c>
      <c r="E6" s="14">
        <v>568</v>
      </c>
      <c r="F6" s="14">
        <f t="shared" si="0"/>
        <v>-1446</v>
      </c>
      <c r="G6" s="12"/>
    </row>
    <row r="7" spans="1:7" x14ac:dyDescent="0.2">
      <c r="A7" s="26">
        <v>2016</v>
      </c>
      <c r="B7" s="27">
        <v>224788</v>
      </c>
      <c r="C7" s="28">
        <v>856</v>
      </c>
      <c r="D7" s="14">
        <v>3296</v>
      </c>
      <c r="E7" s="14">
        <v>909</v>
      </c>
      <c r="F7" s="14">
        <f t="shared" si="0"/>
        <v>-3387</v>
      </c>
      <c r="G7" s="12"/>
    </row>
    <row r="8" spans="1:7" x14ac:dyDescent="0.2">
      <c r="A8" s="26">
        <v>2017</v>
      </c>
      <c r="B8" s="27">
        <v>220223</v>
      </c>
      <c r="C8" s="28">
        <v>1090</v>
      </c>
      <c r="D8" s="14">
        <v>4672</v>
      </c>
      <c r="E8" s="14">
        <v>1796</v>
      </c>
      <c r="F8" s="14">
        <f t="shared" si="0"/>
        <v>-4565</v>
      </c>
      <c r="G8" s="12"/>
    </row>
    <row r="9" spans="1:7" x14ac:dyDescent="0.2">
      <c r="A9" s="26">
        <v>2018</v>
      </c>
      <c r="B9" s="27">
        <v>212385</v>
      </c>
      <c r="C9" s="28">
        <v>1020</v>
      </c>
      <c r="D9" s="14">
        <v>6826</v>
      </c>
      <c r="E9" s="14">
        <v>2852</v>
      </c>
      <c r="F9" s="14">
        <f t="shared" si="0"/>
        <v>-7838</v>
      </c>
      <c r="G9" s="12"/>
    </row>
    <row r="10" spans="1:7" x14ac:dyDescent="0.2">
      <c r="A10" s="26">
        <v>2019</v>
      </c>
      <c r="B10" s="27">
        <v>201714</v>
      </c>
      <c r="C10" s="28">
        <v>1167</v>
      </c>
      <c r="D10" s="14">
        <v>8490</v>
      </c>
      <c r="E10" s="14">
        <v>4105</v>
      </c>
      <c r="F10" s="14">
        <f t="shared" ref="F10" si="1">B10-B9</f>
        <v>-10671</v>
      </c>
    </row>
    <row r="11" spans="1:7" x14ac:dyDescent="0.2">
      <c r="A11" s="26">
        <v>2020</v>
      </c>
      <c r="B11" s="27">
        <v>193904</v>
      </c>
      <c r="C11" s="28">
        <v>70</v>
      </c>
      <c r="D11" s="14">
        <v>7843</v>
      </c>
      <c r="E11" s="14">
        <v>3437</v>
      </c>
      <c r="F11" s="14">
        <f t="shared" ref="F11" si="2">B11-B10</f>
        <v>-7810</v>
      </c>
      <c r="G11" s="66"/>
    </row>
    <row r="12" spans="1:7" x14ac:dyDescent="0.2">
      <c r="A12" s="26">
        <v>2021</v>
      </c>
      <c r="B12" s="27">
        <v>185415</v>
      </c>
      <c r="C12" s="28">
        <v>1300</v>
      </c>
      <c r="D12" s="14">
        <v>8090</v>
      </c>
      <c r="E12" s="14">
        <v>2842</v>
      </c>
      <c r="F12" s="14">
        <f>B12-B11</f>
        <v>-8489</v>
      </c>
      <c r="G12" s="66"/>
    </row>
    <row r="13" spans="1:7" x14ac:dyDescent="0.2">
      <c r="A13" s="26">
        <v>2022</v>
      </c>
      <c r="B13" s="27">
        <v>178316</v>
      </c>
      <c r="C13" s="28">
        <v>1937</v>
      </c>
      <c r="D13" s="14">
        <v>8221</v>
      </c>
      <c r="E13" s="14">
        <v>2659</v>
      </c>
      <c r="F13" s="14">
        <f>B13-B12</f>
        <v>-7099</v>
      </c>
      <c r="G13" s="66"/>
    </row>
    <row r="15" spans="1:7" ht="12" x14ac:dyDescent="0.25">
      <c r="A15" s="9" t="s">
        <v>64</v>
      </c>
    </row>
    <row r="17" spans="1:14" x14ac:dyDescent="0.2">
      <c r="A17" s="11" t="s">
        <v>2</v>
      </c>
      <c r="B17" s="55">
        <v>0</v>
      </c>
      <c r="C17" s="55">
        <v>1</v>
      </c>
      <c r="D17" s="55">
        <v>2</v>
      </c>
      <c r="E17" s="55">
        <v>3</v>
      </c>
      <c r="F17" s="55">
        <v>4</v>
      </c>
      <c r="G17" s="55">
        <v>5</v>
      </c>
      <c r="H17" s="22" t="s">
        <v>14</v>
      </c>
      <c r="I17" s="55" t="s">
        <v>15</v>
      </c>
      <c r="J17" s="55" t="s">
        <v>16</v>
      </c>
      <c r="K17" s="56" t="s">
        <v>17</v>
      </c>
      <c r="L17" s="56" t="s">
        <v>18</v>
      </c>
      <c r="M17" s="56" t="s">
        <v>19</v>
      </c>
    </row>
    <row r="18" spans="1:14" x14ac:dyDescent="0.2">
      <c r="A18" s="33">
        <v>2013</v>
      </c>
      <c r="B18" s="14">
        <v>2</v>
      </c>
      <c r="C18" s="14">
        <v>5</v>
      </c>
      <c r="D18" s="14">
        <v>36</v>
      </c>
      <c r="E18" s="14">
        <v>99</v>
      </c>
      <c r="F18" s="14">
        <v>57</v>
      </c>
      <c r="G18" s="14">
        <v>85</v>
      </c>
      <c r="H18" s="27">
        <v>284</v>
      </c>
      <c r="I18" s="28">
        <v>108</v>
      </c>
      <c r="J18" s="14">
        <v>12</v>
      </c>
      <c r="K18" s="14">
        <v>2</v>
      </c>
      <c r="L18" s="14"/>
      <c r="M18" s="14">
        <v>406</v>
      </c>
    </row>
    <row r="19" spans="1:14" x14ac:dyDescent="0.2">
      <c r="A19" s="33">
        <v>2014</v>
      </c>
      <c r="B19" s="14"/>
      <c r="C19" s="14">
        <v>62</v>
      </c>
      <c r="D19" s="14">
        <v>55</v>
      </c>
      <c r="E19" s="14">
        <v>45</v>
      </c>
      <c r="F19" s="14">
        <v>48</v>
      </c>
      <c r="G19" s="14">
        <v>38</v>
      </c>
      <c r="H19" s="27">
        <v>248</v>
      </c>
      <c r="I19" s="28">
        <v>204</v>
      </c>
      <c r="J19" s="14">
        <v>15</v>
      </c>
      <c r="K19" s="14"/>
      <c r="L19" s="14"/>
      <c r="M19" s="14">
        <v>467</v>
      </c>
    </row>
    <row r="20" spans="1:14" x14ac:dyDescent="0.2">
      <c r="A20" s="33">
        <v>2015</v>
      </c>
      <c r="B20" s="14"/>
      <c r="C20" s="14"/>
      <c r="D20" s="14">
        <v>10</v>
      </c>
      <c r="E20" s="14">
        <v>20</v>
      </c>
      <c r="F20" s="14">
        <v>66</v>
      </c>
      <c r="G20" s="14">
        <v>64</v>
      </c>
      <c r="H20" s="27">
        <v>160</v>
      </c>
      <c r="I20" s="28">
        <v>373</v>
      </c>
      <c r="J20" s="14">
        <v>34</v>
      </c>
      <c r="K20" s="14">
        <v>1</v>
      </c>
      <c r="L20" s="14"/>
      <c r="M20" s="14">
        <v>568</v>
      </c>
    </row>
    <row r="21" spans="1:14" x14ac:dyDescent="0.2">
      <c r="A21" s="33">
        <v>2016</v>
      </c>
      <c r="B21" s="14"/>
      <c r="C21" s="14"/>
      <c r="D21" s="14">
        <v>10</v>
      </c>
      <c r="E21" s="14">
        <v>16</v>
      </c>
      <c r="F21" s="14">
        <v>43</v>
      </c>
      <c r="G21" s="14">
        <v>59</v>
      </c>
      <c r="H21" s="27">
        <v>128</v>
      </c>
      <c r="I21" s="28">
        <v>692</v>
      </c>
      <c r="J21" s="14">
        <v>89</v>
      </c>
      <c r="K21" s="14"/>
      <c r="L21" s="14"/>
      <c r="M21" s="14">
        <v>909</v>
      </c>
    </row>
    <row r="22" spans="1:14" x14ac:dyDescent="0.2">
      <c r="A22" s="33">
        <v>2017</v>
      </c>
      <c r="B22" s="14"/>
      <c r="C22" s="14">
        <v>1</v>
      </c>
      <c r="D22" s="14">
        <v>5</v>
      </c>
      <c r="E22" s="14">
        <v>32</v>
      </c>
      <c r="F22" s="14">
        <v>46</v>
      </c>
      <c r="G22" s="14">
        <v>38</v>
      </c>
      <c r="H22" s="27">
        <v>122</v>
      </c>
      <c r="I22" s="28">
        <v>1340</v>
      </c>
      <c r="J22" s="14">
        <v>331</v>
      </c>
      <c r="K22" s="14">
        <v>3</v>
      </c>
      <c r="L22" s="14"/>
      <c r="M22" s="14">
        <v>1796</v>
      </c>
      <c r="N22" s="61"/>
    </row>
    <row r="23" spans="1:14" x14ac:dyDescent="0.2">
      <c r="A23" s="32">
        <v>2018</v>
      </c>
      <c r="B23" s="14"/>
      <c r="C23" s="14">
        <v>3</v>
      </c>
      <c r="D23" s="14"/>
      <c r="E23" s="14">
        <v>32</v>
      </c>
      <c r="F23" s="14">
        <v>89</v>
      </c>
      <c r="G23" s="14">
        <v>36</v>
      </c>
      <c r="H23" s="27">
        <v>160</v>
      </c>
      <c r="I23" s="28">
        <v>1890</v>
      </c>
      <c r="J23" s="14">
        <v>794</v>
      </c>
      <c r="K23" s="14">
        <v>7</v>
      </c>
      <c r="L23" s="14">
        <v>1</v>
      </c>
      <c r="M23" s="14">
        <f>SUM(H23:L23)</f>
        <v>2852</v>
      </c>
      <c r="N23" s="61"/>
    </row>
    <row r="24" spans="1:14" x14ac:dyDescent="0.2">
      <c r="A24" s="32">
        <v>2019</v>
      </c>
      <c r="B24" s="14"/>
      <c r="C24" s="14">
        <v>31</v>
      </c>
      <c r="D24" s="14">
        <v>36</v>
      </c>
      <c r="E24" s="14">
        <v>14</v>
      </c>
      <c r="F24" s="14">
        <v>49</v>
      </c>
      <c r="G24" s="14">
        <v>61</v>
      </c>
      <c r="H24" s="27">
        <v>191</v>
      </c>
      <c r="I24" s="28">
        <v>1670</v>
      </c>
      <c r="J24" s="14">
        <v>2224</v>
      </c>
      <c r="K24" s="14">
        <v>20</v>
      </c>
      <c r="L24" s="14"/>
      <c r="M24" s="14">
        <f>SUM(H24:L24)</f>
        <v>4105</v>
      </c>
      <c r="N24" s="61"/>
    </row>
    <row r="25" spans="1:14" x14ac:dyDescent="0.2">
      <c r="A25" s="32">
        <v>2020</v>
      </c>
      <c r="B25" s="14"/>
      <c r="C25" s="14">
        <v>3</v>
      </c>
      <c r="D25" s="14">
        <v>104</v>
      </c>
      <c r="E25" s="14">
        <v>49</v>
      </c>
      <c r="F25" s="14">
        <v>33</v>
      </c>
      <c r="G25" s="14">
        <v>34</v>
      </c>
      <c r="H25" s="27">
        <v>223</v>
      </c>
      <c r="I25" s="28">
        <v>890</v>
      </c>
      <c r="J25" s="14">
        <v>2304</v>
      </c>
      <c r="K25" s="14">
        <v>18</v>
      </c>
      <c r="L25" s="14">
        <v>2</v>
      </c>
      <c r="M25" s="14">
        <f>SUM(H25:L25)</f>
        <v>3437</v>
      </c>
      <c r="N25" s="61"/>
    </row>
    <row r="26" spans="1:14" x14ac:dyDescent="0.2">
      <c r="A26" s="32">
        <v>2021</v>
      </c>
      <c r="B26" s="14">
        <v>3</v>
      </c>
      <c r="C26" s="14"/>
      <c r="D26" s="14">
        <v>1</v>
      </c>
      <c r="E26" s="14">
        <v>38</v>
      </c>
      <c r="F26" s="14">
        <v>65</v>
      </c>
      <c r="G26" s="14">
        <v>28</v>
      </c>
      <c r="H26" s="27">
        <v>135</v>
      </c>
      <c r="I26" s="28">
        <v>313</v>
      </c>
      <c r="J26" s="14">
        <v>2338</v>
      </c>
      <c r="K26" s="14">
        <v>54</v>
      </c>
      <c r="L26" s="14">
        <v>2</v>
      </c>
      <c r="M26" s="14">
        <f>SUM(H26:L26)</f>
        <v>2842</v>
      </c>
      <c r="N26" s="61"/>
    </row>
    <row r="27" spans="1:14" x14ac:dyDescent="0.2">
      <c r="A27" s="32">
        <v>2022</v>
      </c>
      <c r="B27" s="14">
        <v>36</v>
      </c>
      <c r="C27" s="14">
        <v>66</v>
      </c>
      <c r="D27" s="14"/>
      <c r="E27" s="14">
        <v>18</v>
      </c>
      <c r="F27" s="14">
        <v>44</v>
      </c>
      <c r="G27" s="14">
        <v>53</v>
      </c>
      <c r="H27" s="27">
        <v>217</v>
      </c>
      <c r="I27" s="28">
        <v>144</v>
      </c>
      <c r="J27" s="14">
        <v>2132</v>
      </c>
      <c r="K27" s="14">
        <v>162</v>
      </c>
      <c r="L27" s="14">
        <v>4</v>
      </c>
      <c r="M27" s="14">
        <f>SUM(H27:L27)</f>
        <v>2659</v>
      </c>
      <c r="N27" s="61"/>
    </row>
    <row r="29" spans="1:14" ht="12" x14ac:dyDescent="0.25">
      <c r="A29" s="63" t="s">
        <v>65</v>
      </c>
    </row>
    <row r="31" spans="1:14" x14ac:dyDescent="0.2">
      <c r="A31" s="11" t="s">
        <v>2</v>
      </c>
      <c r="B31" s="22" t="s">
        <v>14</v>
      </c>
      <c r="C31" s="55" t="s">
        <v>15</v>
      </c>
      <c r="D31" s="55" t="s">
        <v>16</v>
      </c>
      <c r="E31" s="56" t="s">
        <v>17</v>
      </c>
      <c r="F31" s="56" t="s">
        <v>18</v>
      </c>
      <c r="G31" s="56" t="s">
        <v>19</v>
      </c>
    </row>
    <row r="32" spans="1:14" x14ac:dyDescent="0.2">
      <c r="A32" s="26">
        <v>2013</v>
      </c>
      <c r="B32" s="16">
        <f t="shared" ref="B32:B39" si="3">H18/$M18</f>
        <v>0.69950738916256161</v>
      </c>
      <c r="C32" s="18">
        <f t="shared" ref="C32:C39" si="4">I18/$M18</f>
        <v>0.26600985221674878</v>
      </c>
      <c r="D32" s="18">
        <f t="shared" ref="D32:D39" si="5">J18/$M18</f>
        <v>2.9556650246305417E-2</v>
      </c>
      <c r="E32" s="23">
        <f>K18/$M18</f>
        <v>4.9261083743842365E-3</v>
      </c>
      <c r="F32" s="18"/>
      <c r="G32" s="18">
        <f t="shared" ref="G32:G36" si="6">SUM(B32:F32)</f>
        <v>1</v>
      </c>
    </row>
    <row r="33" spans="1:7" x14ac:dyDescent="0.2">
      <c r="A33" s="26">
        <v>2014</v>
      </c>
      <c r="B33" s="16">
        <f t="shared" si="3"/>
        <v>0.53104925053533192</v>
      </c>
      <c r="C33" s="18">
        <f t="shared" si="4"/>
        <v>0.43683083511777304</v>
      </c>
      <c r="D33" s="18">
        <f t="shared" si="5"/>
        <v>3.2119914346895075E-2</v>
      </c>
      <c r="E33" s="23"/>
      <c r="F33" s="18"/>
      <c r="G33" s="18">
        <f t="shared" si="6"/>
        <v>1</v>
      </c>
    </row>
    <row r="34" spans="1:7" x14ac:dyDescent="0.2">
      <c r="A34" s="26">
        <v>2015</v>
      </c>
      <c r="B34" s="16">
        <f t="shared" si="3"/>
        <v>0.28169014084507044</v>
      </c>
      <c r="C34" s="18">
        <f t="shared" si="4"/>
        <v>0.65669014084507038</v>
      </c>
      <c r="D34" s="18">
        <f t="shared" si="5"/>
        <v>5.9859154929577461E-2</v>
      </c>
      <c r="E34" s="23">
        <f>K20/$M20</f>
        <v>1.7605633802816902E-3</v>
      </c>
      <c r="F34" s="23"/>
      <c r="G34" s="18">
        <f t="shared" si="6"/>
        <v>1</v>
      </c>
    </row>
    <row r="35" spans="1:7" x14ac:dyDescent="0.2">
      <c r="A35" s="26">
        <v>2016</v>
      </c>
      <c r="B35" s="16">
        <f t="shared" si="3"/>
        <v>0.14081408140814081</v>
      </c>
      <c r="C35" s="18">
        <f t="shared" si="4"/>
        <v>0.76127612761276131</v>
      </c>
      <c r="D35" s="18">
        <f t="shared" si="5"/>
        <v>9.790979097909791E-2</v>
      </c>
      <c r="E35" s="23"/>
      <c r="F35" s="23"/>
      <c r="G35" s="18">
        <f t="shared" si="6"/>
        <v>1</v>
      </c>
    </row>
    <row r="36" spans="1:7" x14ac:dyDescent="0.2">
      <c r="A36" s="26">
        <v>2017</v>
      </c>
      <c r="B36" s="16">
        <f t="shared" si="3"/>
        <v>6.7928730512249444E-2</v>
      </c>
      <c r="C36" s="18">
        <f t="shared" si="4"/>
        <v>0.74610244988864138</v>
      </c>
      <c r="D36" s="18">
        <f t="shared" si="5"/>
        <v>0.18429844097995546</v>
      </c>
      <c r="E36" s="23">
        <f t="shared" ref="E36:E41" si="7">K22/$M22</f>
        <v>1.6703786191536749E-3</v>
      </c>
      <c r="F36" s="23"/>
      <c r="G36" s="18">
        <f t="shared" si="6"/>
        <v>1</v>
      </c>
    </row>
    <row r="37" spans="1:7" x14ac:dyDescent="0.2">
      <c r="A37" s="26">
        <v>2018</v>
      </c>
      <c r="B37" s="16">
        <f t="shared" si="3"/>
        <v>5.6100981767180924E-2</v>
      </c>
      <c r="C37" s="18">
        <f t="shared" si="4"/>
        <v>0.66269284712482468</v>
      </c>
      <c r="D37" s="18">
        <f t="shared" si="5"/>
        <v>0.27840112201963535</v>
      </c>
      <c r="E37" s="23">
        <f t="shared" si="7"/>
        <v>2.4544179523141654E-3</v>
      </c>
      <c r="F37" s="23">
        <f t="shared" ref="F37:F41" si="8">L23/$M23</f>
        <v>3.5063113604488078E-4</v>
      </c>
      <c r="G37" s="18">
        <f t="shared" ref="G37" si="9">SUM(B37:F37)</f>
        <v>0.99999999999999989</v>
      </c>
    </row>
    <row r="38" spans="1:7" x14ac:dyDescent="0.2">
      <c r="A38" s="26">
        <v>2019</v>
      </c>
      <c r="B38" s="16">
        <f t="shared" si="3"/>
        <v>4.6528623629719851E-2</v>
      </c>
      <c r="C38" s="18">
        <f t="shared" si="4"/>
        <v>0.40682095006090135</v>
      </c>
      <c r="D38" s="18">
        <f t="shared" si="5"/>
        <v>0.54177831912302066</v>
      </c>
      <c r="E38" s="23">
        <f t="shared" si="7"/>
        <v>4.8721071863580996E-3</v>
      </c>
      <c r="F38" s="23"/>
      <c r="G38" s="18">
        <f t="shared" ref="G38" si="10">SUM(B38:F38)</f>
        <v>1</v>
      </c>
    </row>
    <row r="39" spans="1:7" x14ac:dyDescent="0.2">
      <c r="A39" s="26">
        <v>2020</v>
      </c>
      <c r="B39" s="16">
        <f t="shared" si="3"/>
        <v>6.4882164678498694E-2</v>
      </c>
      <c r="C39" s="18">
        <f t="shared" si="4"/>
        <v>0.25894675589176608</v>
      </c>
      <c r="D39" s="18">
        <f t="shared" si="5"/>
        <v>0.67035205120744834</v>
      </c>
      <c r="E39" s="23">
        <f t="shared" si="7"/>
        <v>5.2371254000581902E-3</v>
      </c>
      <c r="F39" s="23">
        <f t="shared" si="8"/>
        <v>5.8190282222868783E-4</v>
      </c>
      <c r="G39" s="18">
        <f t="shared" ref="G39" si="11">SUM(B39:F39)</f>
        <v>1</v>
      </c>
    </row>
    <row r="40" spans="1:7" x14ac:dyDescent="0.2">
      <c r="A40" s="26">
        <v>2021</v>
      </c>
      <c r="B40" s="16">
        <f t="shared" ref="B40:D41" si="12">H26/$M26</f>
        <v>4.7501759324419426E-2</v>
      </c>
      <c r="C40" s="18">
        <f t="shared" si="12"/>
        <v>0.11013370865587614</v>
      </c>
      <c r="D40" s="18">
        <f t="shared" si="12"/>
        <v>0.82266009852216748</v>
      </c>
      <c r="E40" s="23">
        <f t="shared" si="7"/>
        <v>1.9000703729767768E-2</v>
      </c>
      <c r="F40" s="23">
        <f t="shared" si="8"/>
        <v>7.0372976776917663E-4</v>
      </c>
      <c r="G40" s="18">
        <f t="shared" ref="G40" si="13">SUM(B40:F40)</f>
        <v>1</v>
      </c>
    </row>
    <row r="41" spans="1:7" x14ac:dyDescent="0.2">
      <c r="A41" s="26">
        <v>2022</v>
      </c>
      <c r="B41" s="16">
        <f t="shared" si="12"/>
        <v>8.1609627679578786E-2</v>
      </c>
      <c r="C41" s="18">
        <f t="shared" si="12"/>
        <v>5.4155697630688227E-2</v>
      </c>
      <c r="D41" s="18">
        <f t="shared" si="12"/>
        <v>0.8018051899210229</v>
      </c>
      <c r="E41" s="18">
        <f t="shared" si="7"/>
        <v>6.0925159834524255E-2</v>
      </c>
      <c r="F41" s="23">
        <f t="shared" si="8"/>
        <v>1.5043249341857841E-3</v>
      </c>
      <c r="G41" s="18">
        <f t="shared" ref="G41" si="14">SUM(B41:F41)</f>
        <v>0.99999999999999989</v>
      </c>
    </row>
  </sheetData>
  <pageMargins left="0.7" right="0.7" top="0.75" bottom="0.75" header="0.3" footer="0.3"/>
  <ignoredErrors>
    <ignoredError sqref="M23:M2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Diagram</vt:lpstr>
      </vt:variant>
      <vt:variant>
        <vt:i4>1</vt:i4>
      </vt:variant>
    </vt:vector>
  </HeadingPairs>
  <TitlesOfParts>
    <vt:vector size="14" baseType="lpstr">
      <vt:lpstr>Titel</vt:lpstr>
      <vt:lpstr>Info</vt:lpstr>
      <vt:lpstr>Totalt</vt:lpstr>
      <vt:lpstr>Bensin</vt:lpstr>
      <vt:lpstr>Diesel</vt:lpstr>
      <vt:lpstr>El</vt:lpstr>
      <vt:lpstr>Elhybrid</vt:lpstr>
      <vt:lpstr>Laddhybrid</vt:lpstr>
      <vt:lpstr>Etanol</vt:lpstr>
      <vt:lpstr>Gas</vt:lpstr>
      <vt:lpstr>Koldioxid</vt:lpstr>
      <vt:lpstr>Exportandel</vt:lpstr>
      <vt:lpstr>Ålder vid export</vt:lpstr>
      <vt:lpstr>Figur 1</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Levin</dc:creator>
  <cp:lastModifiedBy>Johan Landin</cp:lastModifiedBy>
  <cp:lastPrinted>2021-03-05T12:48:07Z</cp:lastPrinted>
  <dcterms:created xsi:type="dcterms:W3CDTF">2013-09-03T07:56:57Z</dcterms:created>
  <dcterms:modified xsi:type="dcterms:W3CDTF">2023-02-28T08:11:44Z</dcterms:modified>
</cp:coreProperties>
</file>