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5.xml" ContentType="application/vnd.openxmlformats-officedocument.spreadsheetml.worksheet+xml"/>
  <Override PartName="/xl/chartsheets/sheet8.xml" ContentType="application/vnd.openxmlformats-officedocument.spreadsheetml.chartsheet+xml"/>
  <Override PartName="/xl/worksheets/sheet6.xml" ContentType="application/vnd.openxmlformats-officedocument.spreadsheetml.worksheet+xml"/>
  <Override PartName="/xl/chartsheets/sheet9.xml" ContentType="application/vnd.openxmlformats-officedocument.spreadsheetml.chartsheet+xml"/>
  <Override PartName="/xl/worksheets/sheet7.xml" ContentType="application/vnd.openxmlformats-officedocument.spreadsheetml.worksheet+xml"/>
  <Override PartName="/xl/chartsheets/sheet10.xml" ContentType="application/vnd.openxmlformats-officedocument.spreadsheetml.chartsheet+xml"/>
  <Override PartName="/xl/worksheets/sheet8.xml" ContentType="application/vnd.openxmlformats-officedocument.spreadsheetml.worksheet+xml"/>
  <Override PartName="/xl/chartsheets/sheet11.xml" ContentType="application/vnd.openxmlformats-officedocument.spreadsheetml.chartsheet+xml"/>
  <Override PartName="/xl/worksheets/sheet9.xml" ContentType="application/vnd.openxmlformats-officedocument.spreadsheetml.work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worksheets/sheet10.xml" ContentType="application/vnd.openxmlformats-officedocument.spreadsheetml.worksheet+xml"/>
  <Override PartName="/xl/chartsheets/sheet15.xml" ContentType="application/vnd.openxmlformats-officedocument.spreadsheetml.chartsheet+xml"/>
  <Override PartName="/xl/chartsheets/sheet16.xml" ContentType="application/vnd.openxmlformats-officedocument.spreadsheetml.chartsheet+xml"/>
  <Override PartName="/xl/worksheets/sheet11.xml" ContentType="application/vnd.openxmlformats-officedocument.spreadsheetml.worksheet+xml"/>
  <Override PartName="/xl/chartsheets/sheet17.xml" ContentType="application/vnd.openxmlformats-officedocument.spreadsheetml.chartsheet+xml"/>
  <Override PartName="/xl/worksheets/sheet12.xml" ContentType="application/vnd.openxmlformats-officedocument.spreadsheetml.worksheet+xml"/>
  <Override PartName="/xl/chartsheets/sheet18.xml" ContentType="application/vnd.openxmlformats-officedocument.spreadsheetml.chartsheet+xml"/>
  <Override PartName="/xl/worksheets/sheet13.xml" ContentType="application/vnd.openxmlformats-officedocument.spreadsheetml.worksheet+xml"/>
  <Override PartName="/xl/chartsheets/sheet19.xml" ContentType="application/vnd.openxmlformats-officedocument.spreadsheetml.chartsheet+xml"/>
  <Override PartName="/xl/worksheets/sheet14.xml" ContentType="application/vnd.openxmlformats-officedocument.spreadsheetml.worksheet+xml"/>
  <Override PartName="/xl/chartsheets/sheet20.xml" ContentType="application/vnd.openxmlformats-officedocument.spreadsheetml.chartsheet+xml"/>
  <Override PartName="/xl/worksheets/sheet15.xml" ContentType="application/vnd.openxmlformats-officedocument.spreadsheetml.worksheet+xml"/>
  <Override PartName="/xl/chartsheets/sheet21.xml" ContentType="application/vnd.openxmlformats-officedocument.spreadsheetml.chartsheet+xml"/>
  <Override PartName="/xl/chartsheets/sheet22.xml" ContentType="application/vnd.openxmlformats-officedocument.spreadsheetml.chart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xml" ContentType="application/vnd.openxmlformats-officedocument.themeOverrid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1.xml" ContentType="application/vnd.openxmlformats-officedocument.drawing+xml"/>
  <Override PartName="/xl/charts/chart20.xml" ContentType="application/vnd.openxmlformats-officedocument.drawingml.chart+xml"/>
  <Override PartName="/xl/drawings/drawing22.xml" ContentType="application/vnd.openxmlformats-officedocument.drawing+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3.xml" ContentType="application/vnd.openxmlformats-officedocument.drawing+xml"/>
  <Override PartName="/xl/charts/chart22.xml" ContentType="application/vnd.openxmlformats-officedocument.drawingml.chart+xml"/>
  <Override PartName="/xl/charts/style21.xml" ContentType="application/vnd.ms-office.chartstyle+xml"/>
  <Override PartName="/xl/charts/colors2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mc:AlternateContent xmlns:mc="http://schemas.openxmlformats.org/markup-compatibility/2006">
    <mc:Choice Requires="x15">
      <x15ac:absPath xmlns:x15ac="http://schemas.microsoft.com/office/spreadsheetml/2010/11/ac" url="S:\Information\Publikationer\Transportläget\"/>
    </mc:Choice>
  </mc:AlternateContent>
  <xr:revisionPtr revIDLastSave="0" documentId="8_{E5610B43-E1E3-463D-9D3F-4D32F5796ABB}" xr6:coauthVersionLast="45" xr6:coauthVersionMax="45" xr10:uidLastSave="{00000000-0000-0000-0000-000000000000}"/>
  <bookViews>
    <workbookView xWindow="-120" yWindow="-120" windowWidth="29040" windowHeight="17640" xr2:uid="{00000000-000D-0000-FFFF-FFFF00000000}"/>
  </bookViews>
  <sheets>
    <sheet name="Information" sheetId="25" r:id="rId1"/>
    <sheet name="Summering - Summary" sheetId="1" r:id="rId2"/>
    <sheet name="Figur 1" sheetId="26" r:id="rId3"/>
    <sheet name="Figur 2" sheetId="19" r:id="rId4"/>
    <sheet name="Väg - Road" sheetId="39" r:id="rId5"/>
    <sheet name="Figur 3" sheetId="40" r:id="rId6"/>
    <sheet name="Trängsel - Congestion" sheetId="55" r:id="rId7"/>
    <sheet name="Figur 4" sheetId="56" r:id="rId8"/>
    <sheet name="Figur 5" sheetId="58" r:id="rId9"/>
    <sheet name="Figur 6" sheetId="57" r:id="rId10"/>
    <sheet name="Figur 7" sheetId="59" r:id="rId11"/>
    <sheet name="Tåg - Train 1" sheetId="60" r:id="rId12"/>
    <sheet name="Figur 8" sheetId="61" r:id="rId13"/>
    <sheet name="Tåg - Train 2" sheetId="62" r:id="rId14"/>
    <sheet name="Figur 9" sheetId="63" r:id="rId15"/>
    <sheet name="Tåg - Train 3" sheetId="64" r:id="rId16"/>
    <sheet name="Figur 10" sheetId="65" r:id="rId17"/>
    <sheet name="Sjöfart - Maritime 1" sheetId="74" r:id="rId18"/>
    <sheet name="Figur 11" sheetId="75" r:id="rId19"/>
    <sheet name="Sjöfart - Maritime 2" sheetId="29" r:id="rId20"/>
    <sheet name="Figur 12" sheetId="30" r:id="rId21"/>
    <sheet name="Figur 13" sheetId="31" r:id="rId22"/>
    <sheet name="Figur 14" sheetId="32" r:id="rId23"/>
    <sheet name="Flygtrafik - Air 1" sheetId="45" r:id="rId24"/>
    <sheet name="Figur 15" sheetId="47" r:id="rId25"/>
    <sheet name="Figur 16" sheetId="49" r:id="rId26"/>
    <sheet name="Flygtrafik - Air 2" sheetId="50" r:id="rId27"/>
    <sheet name="Figur 17" sheetId="52" r:id="rId28"/>
    <sheet name="Gränsöverskr. - Cross border 1" sheetId="67" r:id="rId29"/>
    <sheet name="Figur 18" sheetId="68" r:id="rId30"/>
    <sheet name="Gränsöverskr. - Cross border 2" sheetId="69" r:id="rId31"/>
    <sheet name="Figur 19" sheetId="70" r:id="rId32"/>
    <sheet name="Gränsöverskr. - Cross border 3" sheetId="71" r:id="rId33"/>
    <sheet name="Figur 20" sheetId="72" r:id="rId34"/>
    <sheet name="Övriga - Other" sheetId="33" r:id="rId35"/>
    <sheet name="Figur 21" sheetId="76" r:id="rId36"/>
    <sheet name="Figur 22" sheetId="54" r:id="rId37"/>
  </sheets>
  <externalReferences>
    <externalReference r:id="rId38"/>
    <externalReference r:id="rId39"/>
    <externalReference r:id="rId40"/>
    <externalReference r:id="rId41"/>
  </externalReferences>
  <definedNames>
    <definedName name="_1A18Q1" localSheetId="19">#REF!</definedName>
    <definedName name="_1A18Q1">#REF!</definedName>
    <definedName name="_1A18Q2" localSheetId="19">#REF!</definedName>
    <definedName name="_1A18Q2">#REF!</definedName>
    <definedName name="_1A18Q3" localSheetId="19">#REF!</definedName>
    <definedName name="_1A18Q3">#REF!</definedName>
    <definedName name="_1A18Q4">#REF!</definedName>
    <definedName name="_1A19Q1" localSheetId="19">'[1]Tabell 1A'!#REF!</definedName>
    <definedName name="_1A19Q1">#REF!</definedName>
    <definedName name="_1A19Q2" localSheetId="19">'[1]Tabell 1A'!#REF!</definedName>
    <definedName name="_1A19Q2">#REF!</definedName>
    <definedName name="_1A19Q3" localSheetId="19">'[1]Tabell 1A'!#REF!</definedName>
    <definedName name="_1A19Q3">#REF!</definedName>
    <definedName name="_1A19Q4" localSheetId="19">'[1]Tabell 1A'!#REF!</definedName>
    <definedName name="_1A19Q4">#REF!</definedName>
    <definedName name="_1AQPrev1" localSheetId="19">'[1]Tabell 1A'!#REF!</definedName>
    <definedName name="_1AQPrev1">#REF!</definedName>
    <definedName name="_1AQPrev2" localSheetId="19">'[1]Tabell 1A'!#REF!</definedName>
    <definedName name="_1AQPrev2">#REF!</definedName>
    <definedName name="_1AQPrev3" localSheetId="19">'[1]Tabell 1A'!#REF!</definedName>
    <definedName name="_1AQPrev3">#REF!</definedName>
    <definedName name="_1AQThis" localSheetId="19">'[1]Tabell 1A'!#REF!</definedName>
    <definedName name="_1AQThis">#REF!</definedName>
    <definedName name="_1B18Q1" localSheetId="19">#REF!</definedName>
    <definedName name="_1B18Q1">#REF!</definedName>
    <definedName name="_1B18Q2" localSheetId="19">#REF!</definedName>
    <definedName name="_1B18Q2">#REF!</definedName>
    <definedName name="_1B18Q3" localSheetId="19">#REF!</definedName>
    <definedName name="_1B18Q3">#REF!</definedName>
    <definedName name="_1B18Q4" localSheetId="19">#REF!</definedName>
    <definedName name="_1B18Q4">#REF!</definedName>
    <definedName name="_1B19Q1" localSheetId="19">'[1]Tabell 1B'!#REF!</definedName>
    <definedName name="_1B19Q1">#REF!</definedName>
    <definedName name="_1B19Q2" localSheetId="19">'[1]Tabell 1B'!#REF!</definedName>
    <definedName name="_1B19Q2">#REF!</definedName>
    <definedName name="_1B19Q3" localSheetId="19">'[1]Tabell 1B'!#REF!</definedName>
    <definedName name="_1B19Q3">#REF!</definedName>
    <definedName name="_1B19Q4" localSheetId="19">'[1]Tabell 1B'!#REF!</definedName>
    <definedName name="_1B19Q4">#REF!</definedName>
    <definedName name="_1BQPrev1" localSheetId="19">'[1]Tabell 1B'!#REF!</definedName>
    <definedName name="_1BQPrev1">#REF!</definedName>
    <definedName name="_1BQPrev2" localSheetId="19">'[1]Tabell 1B'!#REF!</definedName>
    <definedName name="_1BQPrev2">#REF!</definedName>
    <definedName name="_1BQPrev3" localSheetId="19">'[1]Tabell 1B'!#REF!</definedName>
    <definedName name="_1BQPrev3">#REF!</definedName>
    <definedName name="_1BQThis" localSheetId="19">'[1]Tabell 1B'!#REF!</definedName>
    <definedName name="_1BQThis">#REF!</definedName>
    <definedName name="_218Q1" localSheetId="19">#REF!</definedName>
    <definedName name="_218Q1">#REF!</definedName>
    <definedName name="_218Q2" localSheetId="19">#REF!</definedName>
    <definedName name="_218Q2">#REF!</definedName>
    <definedName name="_218Q3" localSheetId="19">#REF!</definedName>
    <definedName name="_218Q3">#REF!</definedName>
    <definedName name="_218Q4" localSheetId="19">#REF!</definedName>
    <definedName name="_218Q4">#REF!</definedName>
    <definedName name="_219Q1" localSheetId="19">'[1]Tabell 2'!#REF!</definedName>
    <definedName name="_219Q1">#REF!</definedName>
    <definedName name="_219Q2" localSheetId="19">'[1]Tabell 2'!#REF!</definedName>
    <definedName name="_219Q2">#REF!</definedName>
    <definedName name="_219Q3" localSheetId="19">'[1]Tabell 2'!#REF!</definedName>
    <definedName name="_219Q3">#REF!</definedName>
    <definedName name="_219Q4" localSheetId="19">'[1]Tabell 2'!#REF!</definedName>
    <definedName name="_219Q4">#REF!</definedName>
    <definedName name="_2QPrev1" localSheetId="19">'[1]Tabell 2'!#REF!</definedName>
    <definedName name="_2QPrev1">#REF!</definedName>
    <definedName name="_2QPrev2" localSheetId="19">'[1]Tabell 2'!#REF!</definedName>
    <definedName name="_2QPrev2">#REF!</definedName>
    <definedName name="_2QPrev3" localSheetId="19">'[1]Tabell 2'!#REF!</definedName>
    <definedName name="_2QPrev3">#REF!</definedName>
    <definedName name="_2QThis" localSheetId="19">'[1]Tabell 2'!#REF!</definedName>
    <definedName name="_2QThis">#REF!</definedName>
    <definedName name="_3AQPrev1C1">'[2]Tabell 3A'!#REF!</definedName>
    <definedName name="_3AQPrev1C2">'[2]Tabell 3A'!#REF!</definedName>
    <definedName name="_3AQPrev1C3">'[2]Tabell 3A'!#REF!</definedName>
    <definedName name="_3AQPrev1C4">'[2]Tabell 3A'!#REF!</definedName>
    <definedName name="_3AQPrev1C5">'[2]Tabell 3A'!#REF!</definedName>
    <definedName name="_3AQPrev1C6">'[2]Tabell 3A'!#REF!</definedName>
    <definedName name="_3AQPrev2C1">'[2]Tabell 3A'!#REF!</definedName>
    <definedName name="_3AQPrev2C2">'[2]Tabell 3A'!#REF!</definedName>
    <definedName name="_3AQPrev2C3">'[2]Tabell 3A'!#REF!</definedName>
    <definedName name="_3AQPrev2C4">'[2]Tabell 3A'!#REF!</definedName>
    <definedName name="_3AQPrev2C5">'[2]Tabell 3A'!#REF!</definedName>
    <definedName name="_3AQPrev2C6">'[2]Tabell 3A'!#REF!</definedName>
    <definedName name="_3AQPrev3C1">'[2]Tabell 3A'!#REF!</definedName>
    <definedName name="_3AQPrev3C2">'[2]Tabell 3A'!#REF!</definedName>
    <definedName name="_3AQPrev3C3">'[2]Tabell 3A'!#REF!</definedName>
    <definedName name="_3AQPrev3C4">'[2]Tabell 3A'!#REF!</definedName>
    <definedName name="_3AQPrev3C5">'[2]Tabell 3A'!#REF!</definedName>
    <definedName name="_3AQPrev3C6">'[2]Tabell 3A'!#REF!</definedName>
    <definedName name="_3AQPrev4C1">'[2]Tabell 3A'!#REF!</definedName>
    <definedName name="_3AQPrev4C2">'[2]Tabell 3A'!#REF!</definedName>
    <definedName name="_3AQPrev4C3">'[2]Tabell 3A'!#REF!</definedName>
    <definedName name="_3AQPrev4C4">'[2]Tabell 3A'!#REF!</definedName>
    <definedName name="_3AQPrev4C5">'[2]Tabell 3A'!#REF!</definedName>
    <definedName name="_3AQPrev4C6">'[2]Tabell 3A'!#REF!</definedName>
    <definedName name="_3AQThisC1">'[2]Tabell 3A'!#REF!</definedName>
    <definedName name="_3AQThisC2">'[2]Tabell 3A'!#REF!</definedName>
    <definedName name="_3AQThisC3">'[2]Tabell 3A'!#REF!</definedName>
    <definedName name="_3AQThisC4">'[2]Tabell 3A'!#REF!</definedName>
    <definedName name="_3AQThisC5">'[2]Tabell 3A'!#REF!</definedName>
    <definedName name="_3AQThisC6">'[2]Tabell 3A'!#REF!</definedName>
    <definedName name="_3BQPrev1C1">'[2]Tabell 3B'!#REF!</definedName>
    <definedName name="_3BQPrev1C2">'[2]Tabell 3B'!#REF!</definedName>
    <definedName name="_3BQPrev1C3">'[2]Tabell 3B'!#REF!</definedName>
    <definedName name="_3BQPrev1C4">'[2]Tabell 3B'!#REF!</definedName>
    <definedName name="_3BQPrev1C5">'[2]Tabell 3B'!#REF!</definedName>
    <definedName name="_3BQPrev1C6">'[2]Tabell 3B'!#REF!</definedName>
    <definedName name="_3BQPrev2C1">'[2]Tabell 3B'!#REF!</definedName>
    <definedName name="_3BQPrev2C2">'[2]Tabell 3B'!#REF!</definedName>
    <definedName name="_3BQPrev2C3">'[2]Tabell 3B'!#REF!</definedName>
    <definedName name="_3BQPrev2C4">'[2]Tabell 3B'!#REF!</definedName>
    <definedName name="_3BQPrev2C5">'[2]Tabell 3B'!#REF!</definedName>
    <definedName name="_3BQPrev2C6">'[2]Tabell 3B'!#REF!</definedName>
    <definedName name="_3BQPrev3C1">'[2]Tabell 3B'!#REF!</definedName>
    <definedName name="_3BQPrev3C2">'[2]Tabell 3B'!#REF!</definedName>
    <definedName name="_3BQPrev3C3">'[2]Tabell 3B'!#REF!</definedName>
    <definedName name="_3BQPrev3C4">'[2]Tabell 3B'!#REF!</definedName>
    <definedName name="_3BQPrev3C5">'[2]Tabell 3B'!#REF!</definedName>
    <definedName name="_3BQPrev3C6">'[2]Tabell 3B'!#REF!</definedName>
    <definedName name="_3BQPrev4C1">'[2]Tabell 3B'!#REF!</definedName>
    <definedName name="_3BQPrev4C2">'[2]Tabell 3B'!#REF!</definedName>
    <definedName name="_3BQPrev4C3">'[2]Tabell 3B'!#REF!</definedName>
    <definedName name="_3BQPrev4C4">'[2]Tabell 3B'!#REF!</definedName>
    <definedName name="_3BQPrev4C5">'[2]Tabell 3B'!#REF!</definedName>
    <definedName name="_3BQPrev4C6">'[2]Tabell 3B'!#REF!</definedName>
    <definedName name="_3BQThisC1">'[2]Tabell 3B'!#REF!</definedName>
    <definedName name="_3BQThisC2">'[2]Tabell 3B'!#REF!</definedName>
    <definedName name="_3BQThisC3">'[2]Tabell 3B'!#REF!</definedName>
    <definedName name="_3BQThisC4">'[2]Tabell 3B'!#REF!</definedName>
    <definedName name="_3BQThisC5">'[2]Tabell 3B'!#REF!</definedName>
    <definedName name="_3BQThisC6">'[2]Tabell 3B'!#REF!</definedName>
    <definedName name="_4AQPrev1C1" localSheetId="19">'[1]Tabell 4A'!#REF!</definedName>
    <definedName name="_4AQPrev1C1">#REF!</definedName>
    <definedName name="_4AQPrev1C2" localSheetId="19">'[1]Tabell 4A'!#REF!</definedName>
    <definedName name="_4AQPrev1C2">#REF!</definedName>
    <definedName name="_4AQPrev2C1" localSheetId="19">'[1]Tabell 4A'!#REF!</definedName>
    <definedName name="_4AQPrev2C1">#REF!</definedName>
    <definedName name="_4AQPrev2C2" localSheetId="19">'[1]Tabell 4A'!#REF!</definedName>
    <definedName name="_4AQPrev2C2">#REF!</definedName>
    <definedName name="_4AQPrev3C1" localSheetId="19">'[1]Tabell 4A'!#REF!</definedName>
    <definedName name="_4AQPrev3C1">#REF!</definedName>
    <definedName name="_4AQPrev3C2" localSheetId="19">'[1]Tabell 4A'!#REF!</definedName>
    <definedName name="_4AQPrev3C2">#REF!</definedName>
    <definedName name="_4AQPrev4C1" localSheetId="19">'[1]Tabell 4A'!#REF!</definedName>
    <definedName name="_4AQPrev4C1">#REF!</definedName>
    <definedName name="_4AQPrev4C2" localSheetId="19">'[1]Tabell 4A'!#REF!</definedName>
    <definedName name="_4AQPrev4C2">#REF!</definedName>
    <definedName name="_4AQThisC1" localSheetId="19">'[1]Tabell 4A'!#REF!</definedName>
    <definedName name="_4AQThisC1">#REF!</definedName>
    <definedName name="_4AQThisC2" localSheetId="19">'[1]Tabell 4A'!#REF!</definedName>
    <definedName name="_4AQThisC2">#REF!</definedName>
    <definedName name="_4BQPrev1C1" localSheetId="19">'[1]Tabell 4B'!#REF!</definedName>
    <definedName name="_4BQPrev1C1">#REF!</definedName>
    <definedName name="_4BQPrev1C2" localSheetId="19">'[1]Tabell 4B'!#REF!</definedName>
    <definedName name="_4BQPrev1C2">#REF!</definedName>
    <definedName name="_4BQPrev2C1" localSheetId="19">'[1]Tabell 4B'!#REF!</definedName>
    <definedName name="_4BQPrev2C1">#REF!</definedName>
    <definedName name="_4BQPrev2C2" localSheetId="19">'[1]Tabell 4B'!#REF!</definedName>
    <definedName name="_4BQPrev2C2">#REF!</definedName>
    <definedName name="_4BQPrev3C1" localSheetId="19">'[1]Tabell 4B'!#REF!</definedName>
    <definedName name="_4BQPrev3C1">#REF!</definedName>
    <definedName name="_4BQPrev3C2" localSheetId="19">'[1]Tabell 4B'!#REF!</definedName>
    <definedName name="_4BQPrev3C2">#REF!</definedName>
    <definedName name="_4BQPrev4C1" localSheetId="19">'[1]Tabell 4B'!#REF!</definedName>
    <definedName name="_4BQPrev4C1">#REF!</definedName>
    <definedName name="_4BQPrev4C2" localSheetId="19">'[1]Tabell 4B'!#REF!</definedName>
    <definedName name="_4BQPrev4C2">#REF!</definedName>
    <definedName name="_4BQThisC1" localSheetId="19">'[1]Tabell 4B'!#REF!</definedName>
    <definedName name="_4BQThisC1">#REF!</definedName>
    <definedName name="_4BQThisC2" localSheetId="19">'[1]Tabell 4B'!#REF!</definedName>
    <definedName name="_4BQThisC2">#REF!</definedName>
    <definedName name="_5AQPrev1" localSheetId="19">'[1]Tabell 5A'!#REF!</definedName>
    <definedName name="_5AQPrev1">#REF!</definedName>
    <definedName name="_5AQPrev2" localSheetId="19">'[1]Tabell 5A'!#REF!</definedName>
    <definedName name="_5AQPrev2">#REF!</definedName>
    <definedName name="_5AQPrev3" localSheetId="19">'[1]Tabell 5A'!#REF!</definedName>
    <definedName name="_5AQPrev3">#REF!</definedName>
    <definedName name="_5AQPrev4" localSheetId="19">'[1]Tabell 5A'!#REF!</definedName>
    <definedName name="_5AQPrev4">#REF!</definedName>
    <definedName name="_5AQThis" localSheetId="19">'[1]Tabell 5A'!#REF!</definedName>
    <definedName name="_5AQThis">#REF!</definedName>
    <definedName name="_5BQPrev1" localSheetId="19">'[1]Tabell 5B'!#REF!</definedName>
    <definedName name="_5BQPrev1">#REF!</definedName>
    <definedName name="_5BQPrev2" localSheetId="19">'[1]Tabell 5B'!#REF!</definedName>
    <definedName name="_5BQPrev2">#REF!</definedName>
    <definedName name="_5BQPrev3" localSheetId="19">'[1]Tabell 5B'!#REF!</definedName>
    <definedName name="_5BQPrev3">#REF!</definedName>
    <definedName name="_5BQPrev4" localSheetId="19">'[1]Tabell 5B'!#REF!</definedName>
    <definedName name="_5BQPrev4">#REF!</definedName>
    <definedName name="_5BQThis" localSheetId="19">'[1]Tabell 5B'!#REF!</definedName>
    <definedName name="_5BQThis">#REF!</definedName>
    <definedName name="_6QPrev1" localSheetId="19">'[1]Tabell 6'!#REF!</definedName>
    <definedName name="_6QPrev1">#REF!</definedName>
    <definedName name="_6QPrev2" localSheetId="19">'[1]Tabell 6'!#REF!</definedName>
    <definedName name="_6QPrev2">#REF!</definedName>
    <definedName name="_6QPrev3" localSheetId="19">'[1]Tabell 6'!#REF!</definedName>
    <definedName name="_6QPrev3">#REF!</definedName>
    <definedName name="_6QPrev4" localSheetId="19">'[1]Tabell 6'!#REF!</definedName>
    <definedName name="_6QPrev4">#REF!</definedName>
    <definedName name="_6QThis" localSheetId="19">'[1]Tabell 6'!#REF!</definedName>
    <definedName name="_6QThis">#REF!</definedName>
    <definedName name="_Ref39656219" localSheetId="11">'Tåg - Train 1'!$A$1</definedName>
    <definedName name="_Ref39657119" localSheetId="15">'Tåg - Train 3'!$A$1</definedName>
    <definedName name="_Ref39679447" localSheetId="17">'Sjöfart - Maritime 1'!$A$1</definedName>
    <definedName name="_Ref41311380" localSheetId="26">'Flygtrafik - Air 2'!$A$1</definedName>
    <definedName name="_Ref43896555" localSheetId="13">'Tåg - Train 2'!$A$1</definedName>
    <definedName name="_Ref61210786" localSheetId="4">'Väg - Road'!$B$1</definedName>
    <definedName name="_SamQPrev" localSheetId="19">'Sjöfart - Maritime 2'!#REF!</definedName>
    <definedName name="_SamQThis" localSheetId="19">'Sjöfart - Maritime 2'!#REF!</definedName>
    <definedName name="gfqagq">'[3]Tabell 2'!#REF!</definedName>
    <definedName name="jtjr">'[3]Tabell 2'!#REF!</definedName>
    <definedName name="q">'[4]Tabell 1B'!#REF!</definedName>
    <definedName name="qg">'[3]Tabell 2'!#REF!</definedName>
    <definedName name="s">'[4]Tabell 1B'!#REF!</definedName>
    <definedName name="thr">'[3]Tabell 2'!#REF!</definedName>
    <definedName name="_xlnm.Print_Area" localSheetId="23">'Flygtrafik - Air 1'!$A$1:$I$51</definedName>
    <definedName name="_xlnm.Print_Area" localSheetId="30">'Gränsöverskr. - Cross border 2'!$A$1:$P$38</definedName>
    <definedName name="_xlnm.Print_Area" localSheetId="0">Information!$A$1:$R$22</definedName>
    <definedName name="_xlnm.Print_Area" localSheetId="19">'Sjöfart - Maritime 2'!$A$1:$I$15</definedName>
    <definedName name="_xlnm.Print_Area" localSheetId="15">'Tåg - Train 3'!$A$1:$H$60</definedName>
    <definedName name="_xlnm.Print_Area" localSheetId="4">'Väg - Road'!$B$1:$M$53</definedName>
    <definedName name="_xlnm.Print_Area" localSheetId="34">'Övriga - Other'!$A$1:$M$36</definedName>
    <definedName name="wb" localSheetId="19">'[3]Tabell 1B'!#REF!</definedName>
    <definedName name="wb">'[3]Tabell 1B'!#REF!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T9" i="1" l="1"/>
  <c r="P18" i="69" l="1"/>
  <c r="X30" i="55" l="1"/>
  <c r="X38" i="55" s="1"/>
  <c r="X31" i="55"/>
  <c r="X32" i="55"/>
  <c r="X33" i="55"/>
  <c r="X34" i="55"/>
  <c r="X39" i="55"/>
  <c r="X40" i="55"/>
  <c r="X41" i="55"/>
  <c r="X42" i="55"/>
  <c r="X43" i="55"/>
  <c r="X24" i="55"/>
  <c r="X22" i="55"/>
  <c r="X35" i="55" l="1"/>
  <c r="H18" i="71"/>
  <c r="I18" i="71"/>
  <c r="D40" i="69" l="1"/>
  <c r="E40" i="69"/>
  <c r="F40" i="69"/>
  <c r="G40" i="69"/>
  <c r="G42" i="69" s="1"/>
  <c r="G43" i="69" s="1"/>
  <c r="H40" i="69"/>
  <c r="D41" i="69"/>
  <c r="E41" i="69"/>
  <c r="F41" i="69"/>
  <c r="F42" i="69" s="1"/>
  <c r="F43" i="69" s="1"/>
  <c r="G41" i="69"/>
  <c r="H41" i="69"/>
  <c r="H42" i="69" s="1"/>
  <c r="H43" i="69" s="1"/>
  <c r="D42" i="69"/>
  <c r="D43" i="69" s="1"/>
  <c r="E42" i="69"/>
  <c r="E43" i="69" s="1"/>
  <c r="C41" i="69"/>
  <c r="C42" i="69" s="1"/>
  <c r="C43" i="69" s="1"/>
  <c r="C40" i="69"/>
  <c r="K18" i="69"/>
  <c r="L18" i="69"/>
  <c r="M18" i="69"/>
  <c r="N18" i="69"/>
  <c r="O18" i="69"/>
  <c r="B20" i="55" l="1"/>
  <c r="B19" i="55"/>
  <c r="B18" i="55"/>
  <c r="B17" i="55"/>
  <c r="B16" i="55"/>
  <c r="F5" i="74" l="1"/>
  <c r="F6" i="74"/>
  <c r="F7" i="74"/>
  <c r="F8" i="74"/>
  <c r="F9" i="74"/>
  <c r="F10" i="74"/>
  <c r="F11" i="74"/>
  <c r="F12" i="74"/>
  <c r="F13" i="74"/>
  <c r="F14" i="74"/>
  <c r="F15" i="74"/>
  <c r="F16" i="74"/>
  <c r="F17" i="74"/>
  <c r="F18" i="74"/>
  <c r="F19" i="74"/>
  <c r="F20" i="74"/>
  <c r="F21" i="74"/>
  <c r="F22" i="74"/>
  <c r="F23" i="74"/>
  <c r="F24" i="74"/>
  <c r="F25" i="74"/>
  <c r="F26" i="74"/>
  <c r="F27" i="74"/>
  <c r="F28" i="74"/>
  <c r="F29" i="74"/>
  <c r="F30" i="74"/>
  <c r="F31" i="74"/>
  <c r="F32" i="74"/>
  <c r="F33" i="74"/>
  <c r="F34" i="74"/>
  <c r="F35" i="74"/>
  <c r="F36" i="74"/>
  <c r="F37" i="74"/>
  <c r="F38" i="74"/>
  <c r="F39" i="74"/>
  <c r="F40" i="74"/>
  <c r="F41" i="74"/>
  <c r="F42" i="74"/>
  <c r="F43" i="74"/>
  <c r="F44" i="74"/>
  <c r="D22" i="69" l="1"/>
  <c r="E22" i="69"/>
  <c r="F22" i="69"/>
  <c r="G22" i="69"/>
  <c r="H22" i="69"/>
  <c r="C22" i="69"/>
  <c r="I8" i="71"/>
  <c r="I10" i="71"/>
  <c r="I12" i="71"/>
  <c r="I14" i="71"/>
  <c r="H7" i="71"/>
  <c r="I7" i="71"/>
  <c r="H8" i="71"/>
  <c r="H9" i="71"/>
  <c r="I9" i="71"/>
  <c r="H10" i="71"/>
  <c r="H11" i="71"/>
  <c r="I11" i="71"/>
  <c r="H12" i="71"/>
  <c r="H13" i="71"/>
  <c r="I13" i="71"/>
  <c r="H14" i="71"/>
  <c r="H15" i="71"/>
  <c r="I15" i="71"/>
  <c r="H16" i="71"/>
  <c r="I16" i="71"/>
  <c r="H17" i="71"/>
  <c r="I17" i="71"/>
  <c r="J7" i="69"/>
  <c r="K7" i="69"/>
  <c r="L7" i="69"/>
  <c r="M7" i="69"/>
  <c r="N7" i="69"/>
  <c r="O7" i="69"/>
  <c r="P7" i="69"/>
  <c r="J8" i="69"/>
  <c r="K8" i="69"/>
  <c r="L8" i="69"/>
  <c r="M8" i="69"/>
  <c r="N8" i="69"/>
  <c r="O8" i="69"/>
  <c r="P8" i="69"/>
  <c r="J9" i="69"/>
  <c r="K9" i="69"/>
  <c r="L9" i="69"/>
  <c r="M9" i="69"/>
  <c r="N9" i="69"/>
  <c r="O9" i="69"/>
  <c r="P9" i="69"/>
  <c r="J10" i="69"/>
  <c r="K10" i="69"/>
  <c r="L10" i="69"/>
  <c r="M10" i="69"/>
  <c r="N10" i="69"/>
  <c r="O10" i="69"/>
  <c r="P10" i="69"/>
  <c r="J11" i="69"/>
  <c r="K11" i="69"/>
  <c r="L11" i="69"/>
  <c r="M11" i="69"/>
  <c r="N11" i="69"/>
  <c r="O11" i="69"/>
  <c r="P11" i="69"/>
  <c r="J12" i="69"/>
  <c r="K12" i="69"/>
  <c r="L12" i="69"/>
  <c r="M12" i="69"/>
  <c r="N12" i="69"/>
  <c r="O12" i="69"/>
  <c r="P12" i="69"/>
  <c r="J13" i="69"/>
  <c r="K13" i="69"/>
  <c r="L13" i="69"/>
  <c r="M13" i="69"/>
  <c r="N13" i="69"/>
  <c r="O13" i="69"/>
  <c r="P13" i="69"/>
  <c r="J14" i="69"/>
  <c r="K14" i="69"/>
  <c r="L14" i="69"/>
  <c r="M14" i="69"/>
  <c r="N14" i="69"/>
  <c r="O14" i="69"/>
  <c r="P14" i="69"/>
  <c r="J15" i="69"/>
  <c r="K15" i="69"/>
  <c r="L15" i="69"/>
  <c r="M15" i="69"/>
  <c r="N15" i="69"/>
  <c r="O15" i="69"/>
  <c r="P15" i="69"/>
  <c r="J16" i="69"/>
  <c r="K16" i="69"/>
  <c r="L16" i="69"/>
  <c r="M16" i="69"/>
  <c r="N16" i="69"/>
  <c r="O16" i="69"/>
  <c r="P16" i="69"/>
  <c r="J17" i="69"/>
  <c r="K17" i="69"/>
  <c r="L17" i="69"/>
  <c r="M17" i="69"/>
  <c r="N17" i="69"/>
  <c r="O17" i="69"/>
  <c r="P17" i="69"/>
  <c r="J18" i="69"/>
  <c r="C19" i="69"/>
  <c r="D19" i="69"/>
  <c r="E19" i="69"/>
  <c r="F19" i="69"/>
  <c r="G19" i="69"/>
  <c r="H19" i="69"/>
  <c r="C21" i="69"/>
  <c r="D21" i="69"/>
  <c r="E21" i="69"/>
  <c r="F21" i="69"/>
  <c r="G21" i="69"/>
  <c r="H21" i="69"/>
  <c r="G8" i="67" l="1"/>
  <c r="H8" i="67"/>
  <c r="G9" i="67"/>
  <c r="H9" i="67"/>
  <c r="G10" i="67"/>
  <c r="H10" i="67"/>
  <c r="G11" i="67"/>
  <c r="H11" i="67"/>
  <c r="G12" i="67"/>
  <c r="H12" i="67"/>
  <c r="G13" i="67"/>
  <c r="H13" i="67"/>
  <c r="G14" i="67"/>
  <c r="H14" i="67"/>
  <c r="G15" i="67"/>
  <c r="H15" i="67"/>
  <c r="G16" i="67"/>
  <c r="H16" i="67"/>
  <c r="G17" i="67"/>
  <c r="H17" i="67"/>
  <c r="G18" i="67"/>
  <c r="H18" i="67"/>
  <c r="G19" i="67"/>
  <c r="H19" i="67"/>
  <c r="G20" i="67"/>
  <c r="H20" i="67"/>
  <c r="G21" i="67"/>
  <c r="H21" i="67"/>
  <c r="G22" i="67"/>
  <c r="H22" i="67"/>
  <c r="G23" i="67"/>
  <c r="H23" i="67"/>
  <c r="G24" i="67"/>
  <c r="H24" i="67"/>
  <c r="G25" i="67"/>
  <c r="H25" i="67"/>
  <c r="G26" i="67"/>
  <c r="H26" i="67"/>
  <c r="G27" i="67"/>
  <c r="H27" i="67"/>
  <c r="G28" i="67"/>
  <c r="H28" i="67"/>
  <c r="G29" i="67"/>
  <c r="H29" i="67"/>
  <c r="G30" i="67"/>
  <c r="H30" i="67"/>
  <c r="G31" i="67"/>
  <c r="H31" i="67"/>
  <c r="G32" i="67"/>
  <c r="H32" i="67"/>
  <c r="G33" i="67"/>
  <c r="H33" i="67"/>
  <c r="G34" i="67"/>
  <c r="H34" i="67"/>
  <c r="G35" i="67"/>
  <c r="H35" i="67"/>
  <c r="G36" i="67"/>
  <c r="H36" i="67"/>
  <c r="G37" i="67"/>
  <c r="H37" i="67"/>
  <c r="G38" i="67"/>
  <c r="H38" i="67"/>
  <c r="G39" i="67"/>
  <c r="H39" i="67"/>
  <c r="G40" i="67"/>
  <c r="H40" i="67"/>
  <c r="G41" i="67"/>
  <c r="H41" i="67"/>
  <c r="G42" i="67"/>
  <c r="H42" i="67"/>
  <c r="G43" i="67"/>
  <c r="H43" i="67"/>
  <c r="G44" i="67"/>
  <c r="H44" i="67"/>
  <c r="G45" i="67"/>
  <c r="H45" i="67"/>
  <c r="G46" i="67"/>
  <c r="H46" i="67"/>
  <c r="G47" i="67"/>
  <c r="H47" i="67"/>
  <c r="G48" i="67"/>
  <c r="H48" i="67"/>
  <c r="G49" i="67"/>
  <c r="H49" i="67"/>
  <c r="G50" i="67"/>
  <c r="H50" i="67"/>
  <c r="G51" i="67"/>
  <c r="H51" i="67"/>
  <c r="G52" i="67"/>
  <c r="H52" i="67"/>
  <c r="G53" i="67"/>
  <c r="H53" i="67"/>
  <c r="G54" i="67"/>
  <c r="H54" i="67"/>
  <c r="G55" i="67"/>
  <c r="H55" i="67"/>
  <c r="G56" i="67"/>
  <c r="H56" i="67"/>
  <c r="G57" i="67"/>
  <c r="H57" i="67"/>
  <c r="G58" i="67"/>
  <c r="H58" i="67"/>
  <c r="G7" i="67"/>
  <c r="H7" i="67"/>
  <c r="F5" i="64"/>
  <c r="F6" i="64"/>
  <c r="F7" i="64"/>
  <c r="F8" i="64"/>
  <c r="F9" i="64"/>
  <c r="F10" i="64"/>
  <c r="F11" i="64"/>
  <c r="F12" i="64"/>
  <c r="F13" i="64"/>
  <c r="F14" i="64"/>
  <c r="F15" i="64"/>
  <c r="F16" i="64"/>
  <c r="F17" i="64"/>
  <c r="F18" i="64"/>
  <c r="F19" i="64"/>
  <c r="F20" i="64"/>
  <c r="F21" i="64"/>
  <c r="F22" i="64"/>
  <c r="F23" i="64"/>
  <c r="F24" i="64"/>
  <c r="F25" i="64"/>
  <c r="F26" i="64"/>
  <c r="F27" i="64"/>
  <c r="F28" i="64"/>
  <c r="F29" i="64"/>
  <c r="F30" i="64"/>
  <c r="F31" i="64"/>
  <c r="F32" i="64"/>
  <c r="F33" i="64"/>
  <c r="F34" i="64"/>
  <c r="F35" i="64"/>
  <c r="F36" i="64"/>
  <c r="F37" i="64"/>
  <c r="F38" i="64"/>
  <c r="F39" i="64"/>
  <c r="F40" i="64"/>
  <c r="F41" i="64"/>
  <c r="F42" i="64"/>
  <c r="F43" i="64"/>
  <c r="F44" i="64"/>
  <c r="F45" i="64"/>
  <c r="F46" i="64"/>
  <c r="F47" i="64"/>
  <c r="F48" i="64"/>
  <c r="F49" i="64"/>
  <c r="F50" i="64"/>
  <c r="F51" i="64"/>
  <c r="F52" i="64"/>
  <c r="F53" i="64"/>
  <c r="F54" i="64"/>
  <c r="F55" i="64"/>
  <c r="F56" i="64"/>
  <c r="J6" i="62"/>
  <c r="K6" i="62"/>
  <c r="L6" i="62"/>
  <c r="J7" i="62"/>
  <c r="K7" i="62"/>
  <c r="L7" i="62"/>
  <c r="J8" i="62"/>
  <c r="K8" i="62"/>
  <c r="L8" i="62"/>
  <c r="J9" i="62"/>
  <c r="K9" i="62"/>
  <c r="L9" i="62"/>
  <c r="J10" i="62"/>
  <c r="K10" i="62"/>
  <c r="L10" i="62"/>
  <c r="J11" i="62"/>
  <c r="K11" i="62"/>
  <c r="L11" i="62"/>
  <c r="J12" i="62"/>
  <c r="K12" i="62"/>
  <c r="L12" i="62"/>
  <c r="J13" i="62"/>
  <c r="K13" i="62"/>
  <c r="L13" i="62"/>
  <c r="J14" i="62"/>
  <c r="K14" i="62"/>
  <c r="L14" i="62"/>
  <c r="J15" i="62"/>
  <c r="K15" i="62"/>
  <c r="L15" i="62"/>
  <c r="J16" i="62"/>
  <c r="K16" i="62"/>
  <c r="L16" i="62"/>
  <c r="J17" i="62"/>
  <c r="K17" i="62"/>
  <c r="L17" i="62"/>
  <c r="J18" i="62"/>
  <c r="K18" i="62"/>
  <c r="L18" i="62"/>
  <c r="J19" i="62"/>
  <c r="K19" i="62"/>
  <c r="L19" i="62"/>
  <c r="J20" i="62"/>
  <c r="K20" i="62"/>
  <c r="L20" i="62"/>
  <c r="J21" i="62"/>
  <c r="K21" i="62"/>
  <c r="L21" i="62"/>
  <c r="J22" i="62"/>
  <c r="K22" i="62"/>
  <c r="L22" i="62"/>
  <c r="J23" i="62"/>
  <c r="K23" i="62"/>
  <c r="L23" i="62"/>
  <c r="J24" i="62"/>
  <c r="K24" i="62"/>
  <c r="L24" i="62"/>
  <c r="J25" i="62"/>
  <c r="K25" i="62"/>
  <c r="L25" i="62"/>
  <c r="J26" i="62"/>
  <c r="K26" i="62"/>
  <c r="L26" i="62"/>
  <c r="J27" i="62"/>
  <c r="K27" i="62"/>
  <c r="L27" i="62"/>
  <c r="J28" i="62"/>
  <c r="K28" i="62"/>
  <c r="L28" i="62"/>
  <c r="J29" i="62"/>
  <c r="K29" i="62"/>
  <c r="L29" i="62"/>
  <c r="J30" i="62"/>
  <c r="K30" i="62"/>
  <c r="L30" i="62"/>
  <c r="J31" i="62"/>
  <c r="K31" i="62"/>
  <c r="L31" i="62"/>
  <c r="J32" i="62"/>
  <c r="K32" i="62"/>
  <c r="L32" i="62"/>
  <c r="J33" i="62"/>
  <c r="K33" i="62"/>
  <c r="L33" i="62"/>
  <c r="J34" i="62"/>
  <c r="K34" i="62"/>
  <c r="L34" i="62"/>
  <c r="J35" i="62"/>
  <c r="K35" i="62"/>
  <c r="L35" i="62"/>
  <c r="J36" i="62"/>
  <c r="K36" i="62"/>
  <c r="L36" i="62"/>
  <c r="J37" i="62"/>
  <c r="K37" i="62"/>
  <c r="L37" i="62"/>
  <c r="J38" i="62"/>
  <c r="K38" i="62"/>
  <c r="L38" i="62"/>
  <c r="J39" i="62"/>
  <c r="K39" i="62"/>
  <c r="L39" i="62"/>
  <c r="J40" i="62"/>
  <c r="K40" i="62"/>
  <c r="L40" i="62"/>
  <c r="J41" i="62"/>
  <c r="K41" i="62"/>
  <c r="L41" i="62"/>
  <c r="J42" i="62"/>
  <c r="K42" i="62"/>
  <c r="L42" i="62"/>
  <c r="J43" i="62"/>
  <c r="K43" i="62"/>
  <c r="L43" i="62"/>
  <c r="J44" i="62"/>
  <c r="K44" i="62"/>
  <c r="L44" i="62"/>
  <c r="J45" i="62"/>
  <c r="K45" i="62"/>
  <c r="L45" i="62"/>
  <c r="J46" i="62"/>
  <c r="K46" i="62"/>
  <c r="L46" i="62"/>
  <c r="J47" i="62"/>
  <c r="K47" i="62"/>
  <c r="L47" i="62"/>
  <c r="J48" i="62"/>
  <c r="K48" i="62"/>
  <c r="L48" i="62"/>
  <c r="J49" i="62"/>
  <c r="K49" i="62"/>
  <c r="L49" i="62"/>
  <c r="J50" i="62"/>
  <c r="K50" i="62"/>
  <c r="L50" i="62"/>
  <c r="J51" i="62"/>
  <c r="K51" i="62"/>
  <c r="L51" i="62"/>
  <c r="J52" i="62"/>
  <c r="K52" i="62"/>
  <c r="L52" i="62"/>
  <c r="J53" i="62"/>
  <c r="K53" i="62"/>
  <c r="L53" i="62"/>
  <c r="J54" i="62"/>
  <c r="K54" i="62"/>
  <c r="L54" i="62"/>
  <c r="J55" i="62"/>
  <c r="K55" i="62"/>
  <c r="L55" i="62"/>
  <c r="J56" i="62"/>
  <c r="K56" i="62"/>
  <c r="L56" i="62"/>
  <c r="J57" i="62"/>
  <c r="K57" i="62"/>
  <c r="L57" i="62"/>
  <c r="F5" i="60"/>
  <c r="F6" i="60"/>
  <c r="F7" i="60"/>
  <c r="F8" i="60"/>
  <c r="F9" i="60"/>
  <c r="F10" i="60"/>
  <c r="F11" i="60"/>
  <c r="F12" i="60"/>
  <c r="F13" i="60"/>
  <c r="F14" i="60"/>
  <c r="F15" i="60"/>
  <c r="F16" i="60"/>
  <c r="F17" i="60"/>
  <c r="F18" i="60"/>
  <c r="F19" i="60"/>
  <c r="F20" i="60"/>
  <c r="F21" i="60"/>
  <c r="F22" i="60"/>
  <c r="F23" i="60"/>
  <c r="F24" i="60"/>
  <c r="F25" i="60"/>
  <c r="F26" i="60"/>
  <c r="F27" i="60"/>
  <c r="F28" i="60"/>
  <c r="F29" i="60"/>
  <c r="F30" i="60"/>
  <c r="F31" i="60"/>
  <c r="F32" i="60"/>
  <c r="F33" i="60"/>
  <c r="F34" i="60"/>
  <c r="F35" i="60"/>
  <c r="F36" i="60"/>
  <c r="F37" i="60"/>
  <c r="F38" i="60"/>
  <c r="F39" i="60"/>
  <c r="F40" i="60"/>
  <c r="F41" i="60"/>
  <c r="F42" i="60"/>
  <c r="F43" i="60"/>
  <c r="F44" i="60"/>
  <c r="F45" i="60"/>
  <c r="F46" i="60"/>
  <c r="F47" i="60"/>
  <c r="F48" i="60"/>
  <c r="F49" i="60"/>
  <c r="F50" i="60"/>
  <c r="F51" i="60"/>
  <c r="F52" i="60"/>
  <c r="F53" i="60"/>
  <c r="F54" i="60"/>
  <c r="F55" i="60"/>
  <c r="F56" i="60"/>
  <c r="C22" i="55" l="1"/>
  <c r="D22" i="55"/>
  <c r="E22" i="55"/>
  <c r="F22" i="55"/>
  <c r="Q23" i="55" s="1"/>
  <c r="G22" i="55"/>
  <c r="H22" i="55"/>
  <c r="I22" i="55"/>
  <c r="J22" i="55"/>
  <c r="U23" i="55" s="1"/>
  <c r="K22" i="55"/>
  <c r="L22" i="55"/>
  <c r="M22" i="55"/>
  <c r="X23" i="55" s="1"/>
  <c r="N22" i="55"/>
  <c r="N23" i="55" s="1"/>
  <c r="O22" i="55"/>
  <c r="P22" i="55"/>
  <c r="Q22" i="55"/>
  <c r="R22" i="55"/>
  <c r="R23" i="55" s="1"/>
  <c r="S22" i="55"/>
  <c r="T22" i="55"/>
  <c r="U22" i="55"/>
  <c r="V22" i="55"/>
  <c r="V23" i="55" s="1"/>
  <c r="W22" i="55"/>
  <c r="O23" i="55"/>
  <c r="P23" i="55"/>
  <c r="S23" i="55"/>
  <c r="W23" i="55"/>
  <c r="C24" i="55"/>
  <c r="D24" i="55"/>
  <c r="E24" i="55"/>
  <c r="F24" i="55"/>
  <c r="G24" i="55"/>
  <c r="H24" i="55"/>
  <c r="I24" i="55"/>
  <c r="J24" i="55"/>
  <c r="K24" i="55"/>
  <c r="L24" i="55"/>
  <c r="M24" i="55"/>
  <c r="X25" i="55" s="1"/>
  <c r="N24" i="55"/>
  <c r="O24" i="55"/>
  <c r="P24" i="55"/>
  <c r="Q24" i="55"/>
  <c r="Q25" i="55" s="1"/>
  <c r="R24" i="55"/>
  <c r="S24" i="55"/>
  <c r="T24" i="55"/>
  <c r="U24" i="55"/>
  <c r="U25" i="55" s="1"/>
  <c r="V24" i="55"/>
  <c r="W24" i="55"/>
  <c r="C30" i="55"/>
  <c r="D30" i="55"/>
  <c r="E30" i="55"/>
  <c r="F30" i="55"/>
  <c r="G30" i="55"/>
  <c r="H30" i="55"/>
  <c r="I30" i="55"/>
  <c r="J30" i="55"/>
  <c r="K30" i="55"/>
  <c r="L30" i="55"/>
  <c r="M30" i="55"/>
  <c r="N30" i="55"/>
  <c r="O30" i="55"/>
  <c r="P30" i="55"/>
  <c r="Q30" i="55"/>
  <c r="R30" i="55"/>
  <c r="S30" i="55"/>
  <c r="T30" i="55"/>
  <c r="T38" i="55" s="1"/>
  <c r="U30" i="55"/>
  <c r="V30" i="55"/>
  <c r="V38" i="55" s="1"/>
  <c r="W30" i="55"/>
  <c r="W38" i="55" s="1"/>
  <c r="C31" i="55"/>
  <c r="D31" i="55"/>
  <c r="E31" i="55"/>
  <c r="F31" i="55"/>
  <c r="G31" i="55"/>
  <c r="H31" i="55"/>
  <c r="I31" i="55"/>
  <c r="J31" i="55"/>
  <c r="K31" i="55"/>
  <c r="L31" i="55"/>
  <c r="M31" i="55"/>
  <c r="N49" i="55" s="1"/>
  <c r="N31" i="55"/>
  <c r="O31" i="55"/>
  <c r="E49" i="55" s="1"/>
  <c r="P31" i="55"/>
  <c r="Q31" i="55"/>
  <c r="R31" i="55"/>
  <c r="S31" i="55"/>
  <c r="I49" i="55" s="1"/>
  <c r="T31" i="55"/>
  <c r="U31" i="55"/>
  <c r="V31" i="55"/>
  <c r="W31" i="55"/>
  <c r="M49" i="55" s="1"/>
  <c r="C32" i="55"/>
  <c r="D32" i="55"/>
  <c r="E32" i="55"/>
  <c r="F32" i="55"/>
  <c r="G32" i="55"/>
  <c r="H32" i="55"/>
  <c r="I32" i="55"/>
  <c r="J32" i="55"/>
  <c r="K50" i="55" s="1"/>
  <c r="K32" i="55"/>
  <c r="L32" i="55"/>
  <c r="M32" i="55"/>
  <c r="N50" i="55" s="1"/>
  <c r="N32" i="55"/>
  <c r="O32" i="55"/>
  <c r="P32" i="55"/>
  <c r="Q32" i="55"/>
  <c r="R32" i="55"/>
  <c r="S32" i="55"/>
  <c r="T32" i="55"/>
  <c r="U32" i="55"/>
  <c r="V32" i="55"/>
  <c r="W32" i="55"/>
  <c r="C33" i="55"/>
  <c r="D33" i="55"/>
  <c r="E33" i="55"/>
  <c r="F33" i="55"/>
  <c r="G33" i="55"/>
  <c r="H33" i="55"/>
  <c r="I33" i="55"/>
  <c r="J33" i="55"/>
  <c r="K33" i="55"/>
  <c r="L33" i="55"/>
  <c r="M33" i="55"/>
  <c r="N51" i="55" s="1"/>
  <c r="N33" i="55"/>
  <c r="O33" i="55"/>
  <c r="P33" i="55"/>
  <c r="Q33" i="55"/>
  <c r="R33" i="55"/>
  <c r="S33" i="55"/>
  <c r="T33" i="55"/>
  <c r="U33" i="55"/>
  <c r="V33" i="55"/>
  <c r="W33" i="55"/>
  <c r="C34" i="55"/>
  <c r="D34" i="55"/>
  <c r="E34" i="55"/>
  <c r="F34" i="55"/>
  <c r="G34" i="55"/>
  <c r="H34" i="55"/>
  <c r="I34" i="55"/>
  <c r="J34" i="55"/>
  <c r="K34" i="55"/>
  <c r="L34" i="55"/>
  <c r="M34" i="55"/>
  <c r="N52" i="55" s="1"/>
  <c r="N34" i="55"/>
  <c r="O34" i="55"/>
  <c r="P34" i="55"/>
  <c r="Q34" i="55"/>
  <c r="R34" i="55"/>
  <c r="S34" i="55"/>
  <c r="T34" i="55"/>
  <c r="U34" i="55"/>
  <c r="V34" i="55"/>
  <c r="W34" i="55"/>
  <c r="C38" i="55"/>
  <c r="D38" i="55"/>
  <c r="E38" i="55"/>
  <c r="F38" i="55"/>
  <c r="G38" i="55"/>
  <c r="H38" i="55"/>
  <c r="I38" i="55"/>
  <c r="J38" i="55"/>
  <c r="K38" i="55"/>
  <c r="L38" i="55"/>
  <c r="M38" i="55"/>
  <c r="N38" i="55"/>
  <c r="O38" i="55"/>
  <c r="P38" i="55"/>
  <c r="Q38" i="55"/>
  <c r="R38" i="55"/>
  <c r="S38" i="55"/>
  <c r="U38" i="55"/>
  <c r="C39" i="55"/>
  <c r="D39" i="55"/>
  <c r="E39" i="55"/>
  <c r="E43" i="55" s="1"/>
  <c r="F39" i="55"/>
  <c r="G39" i="55"/>
  <c r="H39" i="55"/>
  <c r="I39" i="55"/>
  <c r="I43" i="55" s="1"/>
  <c r="J39" i="55"/>
  <c r="K39" i="55"/>
  <c r="L39" i="55"/>
  <c r="M39" i="55"/>
  <c r="N55" i="55" s="1"/>
  <c r="N39" i="55"/>
  <c r="O39" i="55"/>
  <c r="P39" i="55"/>
  <c r="Q39" i="55"/>
  <c r="Q43" i="55" s="1"/>
  <c r="R39" i="55"/>
  <c r="S39" i="55"/>
  <c r="T39" i="55"/>
  <c r="U39" i="55"/>
  <c r="K55" i="55" s="1"/>
  <c r="V39" i="55"/>
  <c r="W39" i="55"/>
  <c r="C40" i="55"/>
  <c r="D40" i="55"/>
  <c r="E40" i="55"/>
  <c r="F40" i="55"/>
  <c r="G40" i="55"/>
  <c r="H40" i="55"/>
  <c r="I40" i="55"/>
  <c r="J40" i="55"/>
  <c r="K40" i="55"/>
  <c r="L40" i="55"/>
  <c r="M56" i="55" s="1"/>
  <c r="M40" i="55"/>
  <c r="N56" i="55" s="1"/>
  <c r="N40" i="55"/>
  <c r="O40" i="55"/>
  <c r="P40" i="55"/>
  <c r="F56" i="55" s="1"/>
  <c r="Q40" i="55"/>
  <c r="R40" i="55"/>
  <c r="S40" i="55"/>
  <c r="T40" i="55"/>
  <c r="J56" i="55" s="1"/>
  <c r="U40" i="55"/>
  <c r="V40" i="55"/>
  <c r="W40" i="55"/>
  <c r="C41" i="55"/>
  <c r="D41" i="55"/>
  <c r="E41" i="55"/>
  <c r="F41" i="55"/>
  <c r="G41" i="55"/>
  <c r="H41" i="55"/>
  <c r="I41" i="55"/>
  <c r="J41" i="55"/>
  <c r="K41" i="55"/>
  <c r="L41" i="55"/>
  <c r="M41" i="55"/>
  <c r="N57" i="55" s="1"/>
  <c r="N41" i="55"/>
  <c r="O41" i="55"/>
  <c r="P41" i="55"/>
  <c r="Q41" i="55"/>
  <c r="R41" i="55"/>
  <c r="S41" i="55"/>
  <c r="T41" i="55"/>
  <c r="U41" i="55"/>
  <c r="V41" i="55"/>
  <c r="W41" i="55"/>
  <c r="C42" i="55"/>
  <c r="D42" i="55"/>
  <c r="E42" i="55"/>
  <c r="F42" i="55"/>
  <c r="G42" i="55"/>
  <c r="H42" i="55"/>
  <c r="I42" i="55"/>
  <c r="J42" i="55"/>
  <c r="K42" i="55"/>
  <c r="L42" i="55"/>
  <c r="M42" i="55"/>
  <c r="N58" i="55" s="1"/>
  <c r="N42" i="55"/>
  <c r="O42" i="55"/>
  <c r="P42" i="55"/>
  <c r="Q42" i="55"/>
  <c r="R42" i="55"/>
  <c r="S42" i="55"/>
  <c r="T42" i="55"/>
  <c r="U42" i="55"/>
  <c r="V42" i="55"/>
  <c r="W42" i="55"/>
  <c r="F49" i="55"/>
  <c r="E50" i="55"/>
  <c r="H51" i="55"/>
  <c r="D55" i="55"/>
  <c r="H55" i="55"/>
  <c r="L55" i="55"/>
  <c r="G56" i="55"/>
  <c r="F57" i="55"/>
  <c r="J57" i="55"/>
  <c r="E58" i="55"/>
  <c r="M58" i="55"/>
  <c r="I58" i="55" l="1"/>
  <c r="H56" i="55"/>
  <c r="K52" i="55"/>
  <c r="G52" i="55"/>
  <c r="K57" i="55"/>
  <c r="J49" i="55"/>
  <c r="M55" i="55"/>
  <c r="L52" i="55"/>
  <c r="J58" i="55"/>
  <c r="L51" i="55"/>
  <c r="D51" i="55"/>
  <c r="M50" i="55"/>
  <c r="I50" i="55"/>
  <c r="V25" i="55"/>
  <c r="G50" i="55"/>
  <c r="F58" i="55"/>
  <c r="G57" i="55"/>
  <c r="E55" i="55"/>
  <c r="H52" i="55"/>
  <c r="D52" i="55"/>
  <c r="W35" i="55"/>
  <c r="O35" i="55"/>
  <c r="G35" i="55"/>
  <c r="F50" i="55"/>
  <c r="G49" i="55"/>
  <c r="R25" i="55"/>
  <c r="M43" i="55"/>
  <c r="N59" i="55" s="1"/>
  <c r="I56" i="55"/>
  <c r="E56" i="55"/>
  <c r="L56" i="55"/>
  <c r="D56" i="55"/>
  <c r="I55" i="55"/>
  <c r="T25" i="55"/>
  <c r="P25" i="55"/>
  <c r="T23" i="55"/>
  <c r="K56" i="55"/>
  <c r="N25" i="55"/>
  <c r="S35" i="55"/>
  <c r="K35" i="55"/>
  <c r="C35" i="55"/>
  <c r="M51" i="55"/>
  <c r="I51" i="55"/>
  <c r="E51" i="55"/>
  <c r="J50" i="55"/>
  <c r="K49" i="55"/>
  <c r="G55" i="55"/>
  <c r="U43" i="55"/>
  <c r="W25" i="55"/>
  <c r="S25" i="55"/>
  <c r="O25" i="55"/>
  <c r="V43" i="55"/>
  <c r="R43" i="55"/>
  <c r="N43" i="55"/>
  <c r="J43" i="55"/>
  <c r="F43" i="55"/>
  <c r="G59" i="55" s="1"/>
  <c r="W43" i="55"/>
  <c r="S43" i="55"/>
  <c r="O43" i="55"/>
  <c r="L57" i="55"/>
  <c r="H57" i="55"/>
  <c r="D57" i="55"/>
  <c r="L43" i="55"/>
  <c r="H43" i="55"/>
  <c r="D43" i="55"/>
  <c r="J55" i="55"/>
  <c r="F55" i="55"/>
  <c r="T35" i="55"/>
  <c r="P35" i="55"/>
  <c r="L35" i="55"/>
  <c r="M53" i="55" s="1"/>
  <c r="H35" i="55"/>
  <c r="I53" i="55" s="1"/>
  <c r="D35" i="55"/>
  <c r="U35" i="55"/>
  <c r="Q35" i="55"/>
  <c r="M35" i="55"/>
  <c r="N53" i="55" s="1"/>
  <c r="J51" i="55"/>
  <c r="F51" i="55"/>
  <c r="L50" i="55"/>
  <c r="H50" i="55"/>
  <c r="D50" i="55"/>
  <c r="J35" i="55"/>
  <c r="F35" i="55"/>
  <c r="L49" i="55"/>
  <c r="H49" i="55"/>
  <c r="D49" i="55"/>
  <c r="L58" i="55"/>
  <c r="H58" i="55"/>
  <c r="D58" i="55"/>
  <c r="J52" i="55"/>
  <c r="F52" i="55"/>
  <c r="T43" i="55"/>
  <c r="J59" i="55" s="1"/>
  <c r="P43" i="55"/>
  <c r="F59" i="55" s="1"/>
  <c r="V35" i="55"/>
  <c r="L53" i="55" s="1"/>
  <c r="R35" i="55"/>
  <c r="H53" i="55" s="1"/>
  <c r="N35" i="55"/>
  <c r="K58" i="55"/>
  <c r="G58" i="55"/>
  <c r="M57" i="55"/>
  <c r="I57" i="55"/>
  <c r="E57" i="55"/>
  <c r="M52" i="55"/>
  <c r="I52" i="55"/>
  <c r="E52" i="55"/>
  <c r="K51" i="55"/>
  <c r="G51" i="55"/>
  <c r="K43" i="55"/>
  <c r="L59" i="55" s="1"/>
  <c r="G43" i="55"/>
  <c r="C43" i="55"/>
  <c r="I35" i="55"/>
  <c r="J53" i="55" s="1"/>
  <c r="E35" i="55"/>
  <c r="V27" i="50"/>
  <c r="V28" i="50"/>
  <c r="V29" i="50"/>
  <c r="V30" i="50"/>
  <c r="V31" i="50"/>
  <c r="V32" i="50"/>
  <c r="V33" i="50"/>
  <c r="V34" i="50"/>
  <c r="V35" i="50"/>
  <c r="V36" i="50"/>
  <c r="V37" i="50"/>
  <c r="V26" i="50"/>
  <c r="U27" i="50"/>
  <c r="U28" i="50"/>
  <c r="U29" i="50"/>
  <c r="U30" i="50"/>
  <c r="U31" i="50"/>
  <c r="U32" i="50"/>
  <c r="U33" i="50"/>
  <c r="U34" i="50"/>
  <c r="U35" i="50"/>
  <c r="U36" i="50"/>
  <c r="U37" i="50"/>
  <c r="U26" i="50"/>
  <c r="K59" i="55" l="1"/>
  <c r="H59" i="55"/>
  <c r="D53" i="55"/>
  <c r="E59" i="55"/>
  <c r="F53" i="55"/>
  <c r="I59" i="55"/>
  <c r="D59" i="55"/>
  <c r="E53" i="55"/>
  <c r="G53" i="55"/>
  <c r="K53" i="55"/>
  <c r="M59" i="55"/>
  <c r="F47" i="39"/>
  <c r="F48" i="39" s="1"/>
  <c r="AT6" i="1" l="1"/>
  <c r="AT5" i="1"/>
  <c r="AT7" i="1" l="1"/>
  <c r="AT8" i="1"/>
  <c r="AT10" i="1"/>
  <c r="AT11" i="1"/>
</calcChain>
</file>

<file path=xl/sharedStrings.xml><?xml version="1.0" encoding="utf-8"?>
<sst xmlns="http://schemas.openxmlformats.org/spreadsheetml/2006/main" count="854" uniqueCount="285">
  <si>
    <t>Vägtrafik - totalt</t>
  </si>
  <si>
    <t>Vägtrafik - tung trafik</t>
  </si>
  <si>
    <t>Järnväg - persontåg</t>
  </si>
  <si>
    <t>Järnväg - godståg</t>
  </si>
  <si>
    <t>Flygtrafik - utrikes</t>
  </si>
  <si>
    <t>Flygtrafik - inrikes</t>
  </si>
  <si>
    <t>Rail - passenger trains</t>
  </si>
  <si>
    <t>Rail - freight trains</t>
  </si>
  <si>
    <t>Road - total</t>
  </si>
  <si>
    <t>Road - heavy vehicles</t>
  </si>
  <si>
    <t>Air - domestic</t>
  </si>
  <si>
    <t>Air - international</t>
  </si>
  <si>
    <t>Lägsta</t>
  </si>
  <si>
    <t>Lägst vecka</t>
  </si>
  <si>
    <t>Mars</t>
  </si>
  <si>
    <t>April</t>
  </si>
  <si>
    <t>Maj</t>
  </si>
  <si>
    <t>Juni</t>
  </si>
  <si>
    <t>Juli</t>
  </si>
  <si>
    <t>Augusti</t>
  </si>
  <si>
    <t>September</t>
  </si>
  <si>
    <t>March</t>
  </si>
  <si>
    <t>May</t>
  </si>
  <si>
    <t>June</t>
  </si>
  <si>
    <t>July</t>
  </si>
  <si>
    <t>August</t>
  </si>
  <si>
    <t>Oktober</t>
  </si>
  <si>
    <t>October</t>
  </si>
  <si>
    <t>November</t>
  </si>
  <si>
    <t>Vecka 50</t>
  </si>
  <si>
    <t>December</t>
  </si>
  <si>
    <t xml:space="preserve"> </t>
  </si>
  <si>
    <t>Maria Melkersson</t>
  </si>
  <si>
    <t>Transportläget - indikatorer över utvecklingen i transportsystemet</t>
  </si>
  <si>
    <t>Transport Indicators - indicators for the development of the transport system</t>
  </si>
  <si>
    <t>Vecka 51</t>
  </si>
  <si>
    <t>Vecka 52</t>
  </si>
  <si>
    <t>Vecka 53</t>
  </si>
  <si>
    <t>maria.melkersson@trafa.se</t>
  </si>
  <si>
    <t>Source: Shipping goods 2020 – quarter 3 (Transport Analysis Statistics 2020:35)</t>
  </si>
  <si>
    <t>Källa: Sjötrafik 2020 kvartal 3 (Trafikanalys Statistik 2020:35)</t>
  </si>
  <si>
    <t>domestic</t>
  </si>
  <si>
    <t>inrikes</t>
  </si>
  <si>
    <t>foreign</t>
  </si>
  <si>
    <t>utrikes</t>
  </si>
  <si>
    <t>Q3</t>
  </si>
  <si>
    <t>Q2</t>
  </si>
  <si>
    <t>Q1</t>
  </si>
  <si>
    <t>Januari</t>
  </si>
  <si>
    <t>Februari</t>
  </si>
  <si>
    <t>January</t>
  </si>
  <si>
    <t>February</t>
  </si>
  <si>
    <t>Järnväg (SNI 491-492)</t>
  </si>
  <si>
    <t>Rail (SNI 491-492)</t>
  </si>
  <si>
    <t>Kollektivtrafik (SNI 4931)</t>
  </si>
  <si>
    <t>Public transport (SNI 4931)</t>
  </si>
  <si>
    <t>Taxitrafik (SNI 4932)</t>
  </si>
  <si>
    <t>Taxi (SNI 4932)</t>
  </si>
  <si>
    <t>Godstrafik och flyttjänster (SNI 494)</t>
  </si>
  <si>
    <t>Freight by road and removal transport (SNI 494)</t>
  </si>
  <si>
    <t>Sjötransport (SNI 50)</t>
  </si>
  <si>
    <t>Water transport (SNI 50)</t>
  </si>
  <si>
    <t>Lufttransport (SNI 51)</t>
  </si>
  <si>
    <t>Air transport (SNI 51)</t>
  </si>
  <si>
    <t>Magasinering och stödtjänster (SNI 52)</t>
  </si>
  <si>
    <t>Warehousing and support activities (SNI 52)</t>
  </si>
  <si>
    <t>Post- och kurirverksamhet (SNI 53)</t>
  </si>
  <si>
    <t>Postal and courier activities (SNI 53)</t>
  </si>
  <si>
    <t>Magasinering och stödtjänster (SNI 521-522 exkl. 5229)</t>
  </si>
  <si>
    <t>Storage and support activities (SNI 521-522)</t>
  </si>
  <si>
    <t>Övriga stödtjänster (SNI 5229)</t>
  </si>
  <si>
    <t>Total (SNI 49-53)</t>
  </si>
  <si>
    <t>Källa: SCB</t>
  </si>
  <si>
    <t>Source: Statistics Sweden</t>
  </si>
  <si>
    <t>Kontaktperson / Contact:</t>
  </si>
  <si>
    <t>Totalt</t>
  </si>
  <si>
    <t>Tung trafik</t>
  </si>
  <si>
    <t>Total traffic</t>
  </si>
  <si>
    <t>Heavy traffic</t>
  </si>
  <si>
    <t>https://www.trafikverket.se/tjanster/trafiktjanster/Vagtrafik--och-hastighetsdata/trafikarbetets-forandring-pa-det-statliga-vagnatet-tf/trafikforandringar-under-coronaviruset/</t>
  </si>
  <si>
    <t>Källa: Trafikverket</t>
  </si>
  <si>
    <t>Anm: Fr.o.m. vecka 36 markeras statistiskt signifikant ökning/minskning med grönt/orange, övriga med gult.</t>
  </si>
  <si>
    <t>Note: Starting calendar week 36 we highligt statistically significant inceases/decreases with green/orange, others with yellow.</t>
  </si>
  <si>
    <t xml:space="preserve">Source: The Swedish Transport Administration </t>
  </si>
  <si>
    <t>Dec</t>
  </si>
  <si>
    <t>Nov</t>
  </si>
  <si>
    <t>Okt</t>
  </si>
  <si>
    <t>Oct</t>
  </si>
  <si>
    <t>Sep</t>
  </si>
  <si>
    <t>Aug</t>
  </si>
  <si>
    <t>Jul</t>
  </si>
  <si>
    <t>Jun</t>
  </si>
  <si>
    <t>Apr</t>
  </si>
  <si>
    <t>Mar</t>
  </si>
  <si>
    <t>Utrikes</t>
  </si>
  <si>
    <t>Europa</t>
  </si>
  <si>
    <t>Summa</t>
  </si>
  <si>
    <t>Ank</t>
  </si>
  <si>
    <t>Avg</t>
  </si>
  <si>
    <t>Inrikes</t>
  </si>
  <si>
    <t>Ankommande</t>
  </si>
  <si>
    <t>Avgående</t>
  </si>
  <si>
    <t>Domestic</t>
  </si>
  <si>
    <t>Arrival</t>
  </si>
  <si>
    <t>Departure</t>
  </si>
  <si>
    <t>Sum</t>
  </si>
  <si>
    <r>
      <t xml:space="preserve">Utrikes / </t>
    </r>
    <r>
      <rPr>
        <b/>
        <i/>
        <sz val="10"/>
        <color theme="1"/>
        <rFont val="Arial"/>
        <family val="2"/>
        <scheme val="minor"/>
      </rPr>
      <t>International</t>
    </r>
  </si>
  <si>
    <r>
      <t xml:space="preserve">Inrikes / </t>
    </r>
    <r>
      <rPr>
        <b/>
        <i/>
        <sz val="10"/>
        <color theme="1"/>
        <rFont val="Arial"/>
        <family val="2"/>
        <scheme val="minor"/>
      </rPr>
      <t>Domestic</t>
    </r>
  </si>
  <si>
    <r>
      <t xml:space="preserve">Totalt / </t>
    </r>
    <r>
      <rPr>
        <b/>
        <i/>
        <sz val="10"/>
        <color theme="1"/>
        <rFont val="Arial"/>
        <family val="2"/>
        <scheme val="minor"/>
      </rPr>
      <t>Grand total</t>
    </r>
  </si>
  <si>
    <r>
      <t xml:space="preserve">Övriga världen / </t>
    </r>
    <r>
      <rPr>
        <b/>
        <i/>
        <sz val="10"/>
        <color theme="1"/>
        <rFont val="Arial"/>
        <family val="2"/>
        <scheme val="minor"/>
      </rPr>
      <t>Rest of the world</t>
    </r>
  </si>
  <si>
    <r>
      <t xml:space="preserve">Totalt utrikes / </t>
    </r>
    <r>
      <rPr>
        <b/>
        <i/>
        <sz val="10"/>
        <color theme="1"/>
        <rFont val="Arial"/>
        <family val="2"/>
        <scheme val="minor"/>
      </rPr>
      <t>Total international</t>
    </r>
  </si>
  <si>
    <t>International</t>
  </si>
  <si>
    <t>Jan</t>
  </si>
  <si>
    <t>Feb</t>
  </si>
  <si>
    <t>TILL FIGUR / FOR FIGURE</t>
  </si>
  <si>
    <t>September - November</t>
  </si>
  <si>
    <t>June - August</t>
  </si>
  <si>
    <t>March - May</t>
  </si>
  <si>
    <t>Juni - Augusti</t>
  </si>
  <si>
    <t>Mars - Maj</t>
  </si>
  <si>
    <t>Lufttransport  (SNI 51)</t>
  </si>
  <si>
    <t xml:space="preserve">Sjötransport (SNI 50) </t>
  </si>
  <si>
    <t>Land transport (SNI 49)</t>
  </si>
  <si>
    <t>Landtransport (SNI 49)</t>
  </si>
  <si>
    <t>Källa: Arbetsförmedlingen</t>
  </si>
  <si>
    <t>https://www.transportstyrelsen.se/sv/luftfart/Statistik/Flygplatsstatistik-/</t>
  </si>
  <si>
    <t>Källa: Transportstyrelsen</t>
  </si>
  <si>
    <t>Source: The Swedish Transport Agency</t>
  </si>
  <si>
    <t>TOTAL</t>
  </si>
  <si>
    <t>TOTALT</t>
  </si>
  <si>
    <t>Passenger cars</t>
  </si>
  <si>
    <t>Personbilar</t>
  </si>
  <si>
    <t>Göteborg</t>
  </si>
  <si>
    <t>HGVs</t>
  </si>
  <si>
    <t>Tunga lastbilar</t>
  </si>
  <si>
    <t>LGVs</t>
  </si>
  <si>
    <t>Lätta lastbilar</t>
  </si>
  <si>
    <t>Buses</t>
  </si>
  <si>
    <t>Bussar</t>
  </si>
  <si>
    <t>Stockholm</t>
  </si>
  <si>
    <t>2020-12</t>
  </si>
  <si>
    <t>2020-11</t>
  </si>
  <si>
    <t>2020-10</t>
  </si>
  <si>
    <t>2020-09</t>
  </si>
  <si>
    <t>2020-08</t>
  </si>
  <si>
    <t>2020-06</t>
  </si>
  <si>
    <t>2020-05</t>
  </si>
  <si>
    <t>2020-04</t>
  </si>
  <si>
    <t>2020-03</t>
  </si>
  <si>
    <t>2020-02</t>
  </si>
  <si>
    <t>2020-01</t>
  </si>
  <si>
    <t>Total</t>
  </si>
  <si>
    <t>**** GÖTEBORG  *****</t>
  </si>
  <si>
    <t>**** STOCKHOLM *****</t>
  </si>
  <si>
    <t>Förändring</t>
  </si>
  <si>
    <t>Per day Stockholm</t>
  </si>
  <si>
    <t>Per dag Stockholm</t>
  </si>
  <si>
    <t>Per day Gothenburg</t>
  </si>
  <si>
    <t>Per dag Göteborg</t>
  </si>
  <si>
    <t>DAGAR MED TRÄNGSELSKATT / DAYS WITH TAX</t>
  </si>
  <si>
    <t>PERSONBIL</t>
  </si>
  <si>
    <t>Tung</t>
  </si>
  <si>
    <t>Lätt</t>
  </si>
  <si>
    <t>LASTBIL</t>
  </si>
  <si>
    <t>BUSS</t>
  </si>
  <si>
    <t>STH</t>
  </si>
  <si>
    <t>GBG</t>
  </si>
  <si>
    <t>2019-12</t>
  </si>
  <si>
    <t>2019-11</t>
  </si>
  <si>
    <t>2019-10</t>
  </si>
  <si>
    <t>2019-09</t>
  </si>
  <si>
    <t>2019-08</t>
  </si>
  <si>
    <t>2019-06</t>
  </si>
  <si>
    <t>2019-05</t>
  </si>
  <si>
    <t>2019-04</t>
  </si>
  <si>
    <t>2019-03</t>
  </si>
  <si>
    <t>2019-02</t>
  </si>
  <si>
    <t>2019-01</t>
  </si>
  <si>
    <r>
      <t xml:space="preserve">Nedan till figurer / </t>
    </r>
    <r>
      <rPr>
        <b/>
        <i/>
        <sz val="10"/>
        <rFont val="Arial"/>
        <family val="2"/>
        <scheme val="minor"/>
      </rPr>
      <t>Below for figures</t>
    </r>
  </si>
  <si>
    <t>Anm.</t>
  </si>
  <si>
    <t>Vecka / Week</t>
  </si>
  <si>
    <r>
      <t xml:space="preserve">% förändring / </t>
    </r>
    <r>
      <rPr>
        <b/>
        <i/>
        <sz val="10"/>
        <color theme="1"/>
        <rFont val="Arial"/>
        <family val="2"/>
        <scheme val="minor"/>
      </rPr>
      <t>% change</t>
    </r>
  </si>
  <si>
    <t>Medium-distance trains</t>
  </si>
  <si>
    <t>Long-distance trains</t>
  </si>
  <si>
    <t>Short-distance trains</t>
  </si>
  <si>
    <t>Medeldistanståg</t>
  </si>
  <si>
    <t>Långdistanståg</t>
  </si>
  <si>
    <t>Kortdistanståg</t>
  </si>
  <si>
    <t>Godståg</t>
  </si>
  <si>
    <t>https://arbetsformedlingen.se/statistik/varsel</t>
  </si>
  <si>
    <t>Source: Swedish Public Employment Service</t>
  </si>
  <si>
    <t>Persontåg</t>
  </si>
  <si>
    <t>Passenger trains</t>
  </si>
  <si>
    <t>Freight trains</t>
  </si>
  <si>
    <t>Freight</t>
  </si>
  <si>
    <t>Passenger</t>
  </si>
  <si>
    <r>
      <t xml:space="preserve">Vecka / </t>
    </r>
    <r>
      <rPr>
        <b/>
        <i/>
        <sz val="10"/>
        <color theme="1"/>
        <rFont val="Arial"/>
        <family val="2"/>
        <scheme val="minor"/>
      </rPr>
      <t>Week</t>
    </r>
  </si>
  <si>
    <t>https://www.trafa.se/sjofart/sjotrafik/</t>
  </si>
  <si>
    <t>Andel</t>
  </si>
  <si>
    <t>LGVs and HGVs</t>
  </si>
  <si>
    <t>Passenger cars w. caravan</t>
  </si>
  <si>
    <t>Lastbilar</t>
  </si>
  <si>
    <t xml:space="preserve">Bussar </t>
  </si>
  <si>
    <t>Personbilar m. husvagn</t>
  </si>
  <si>
    <t>MC</t>
  </si>
  <si>
    <t>Personbilar m. släp, husbilar och minibussar*</t>
  </si>
  <si>
    <t>Bilar</t>
  </si>
  <si>
    <t>Light traffic</t>
  </si>
  <si>
    <t>Lätt trafik</t>
  </si>
  <si>
    <t>Person- och paketbilar (lätt trafik)</t>
  </si>
  <si>
    <t>Lastbilar och bussar (tung trafik)</t>
  </si>
  <si>
    <t>Dataflikarna är gulfärgade / Sheets with data are marked in yellow.</t>
  </si>
  <si>
    <t>Filen senast updaterad / The file was last updated:</t>
  </si>
  <si>
    <t>*</t>
  </si>
  <si>
    <r>
      <t xml:space="preserve">* För veckorna 52-53 används genomsnitt av uppmätta förändringar -18 respektive +13 procent / </t>
    </r>
    <r>
      <rPr>
        <i/>
        <sz val="10"/>
        <color theme="1"/>
        <rFont val="Arial"/>
        <family val="2"/>
        <scheme val="minor"/>
      </rPr>
      <t>For calendar weeks 52-53 we use the mean of the reported changes of -18 and +13 percent respectively.</t>
    </r>
  </si>
  <si>
    <t>Trafik per trafikslag, förändring av trafikvolym i procent under vissa veckor 2020, jämfört med motsvarande vecka 2019. Veckan med benämningen ”lägsta” avser den vecka av veckorna 11 – 53, 2020 då nedgången var som störst.</t>
  </si>
  <si>
    <t>Gothenburg</t>
  </si>
  <si>
    <r>
      <t>Antal fordon korrigerat för antal dagar med skatt /</t>
    </r>
    <r>
      <rPr>
        <b/>
        <i/>
        <sz val="10"/>
        <color theme="1"/>
        <rFont val="Calibri"/>
        <family val="2"/>
      </rPr>
      <t xml:space="preserve"> Number of vehicles corrected for number of days with tax</t>
    </r>
  </si>
  <si>
    <t>Persontågstrafik per vecka år 2019 respektive 2020. Tågkilometer.</t>
  </si>
  <si>
    <t>https://www.transportstyrelsen.se/sv/vagtrafik/Trangselskatt/</t>
  </si>
  <si>
    <r>
      <t xml:space="preserve">Skillnad mellan åren / </t>
    </r>
    <r>
      <rPr>
        <b/>
        <i/>
        <sz val="10"/>
        <color theme="1"/>
        <rFont val="Arial"/>
        <family val="2"/>
        <scheme val="minor"/>
      </rPr>
      <t>Diffrence between the years</t>
    </r>
  </si>
  <si>
    <t>Persontågstrafik per tågsort och vecka år 2019 respektive 2020. Tågkilometer samt skillnad mellan åren (procent).</t>
  </si>
  <si>
    <t>Godstågstrafik per vecka år 2019 respektive 2020. Bruttotonkilometer samt skillnad mellan åren (procent).</t>
  </si>
  <si>
    <t>Källa: LFV (Luftfartsverket)</t>
  </si>
  <si>
    <t>Source: LFV</t>
  </si>
  <si>
    <t>Antal in- och utrikespassagerare som passerade svenska flygplatser. Per månad 2019 och 2020 samt skillnad mellan åren (procent).</t>
  </si>
  <si>
    <t>Antal tåg mellan Sverige och Danmark (båda riktningarna) via Öresundsbron, per vecka under 2019 och 2020 samt skillnad mellan åren (procent).</t>
  </si>
  <si>
    <t>Källa: Öresundsbro Konsortiet</t>
  </si>
  <si>
    <t>www.oresundsbron.com/sv/traffic-stats</t>
  </si>
  <si>
    <t>Source: Öresundsbro Konsortiet</t>
  </si>
  <si>
    <r>
      <t>Skillnad mellan åren, procent /</t>
    </r>
    <r>
      <rPr>
        <b/>
        <i/>
        <sz val="10"/>
        <color theme="1"/>
        <rFont val="Arial"/>
        <family val="2"/>
        <scheme val="minor"/>
      </rPr>
      <t xml:space="preserve"> Deifference between the years, percent</t>
    </r>
  </si>
  <si>
    <t>Källa: Trafikledsverket</t>
  </si>
  <si>
    <t>https://vayla.fi/sv/trafikleder/material/statistik/vagstatistik/granstrafik</t>
  </si>
  <si>
    <t>Source: The Finnish Transport Infrastructure Agency</t>
  </si>
  <si>
    <t>Totalt (SNI 49-53)</t>
  </si>
  <si>
    <r>
      <t xml:space="preserve">Antal varslade personer i mars – december 2020, per bransch inom Transport och magasinering (SNI 49 – 53). Antal personer </t>
    </r>
    <r>
      <rPr>
        <b/>
        <i/>
        <sz val="9.5"/>
        <color theme="1"/>
        <rFont val="Arial"/>
        <family val="2"/>
        <scheme val="minor"/>
      </rPr>
      <t>per månad</t>
    </r>
    <r>
      <rPr>
        <b/>
        <sz val="9.5"/>
        <color theme="1"/>
        <rFont val="Arial"/>
        <family val="2"/>
        <scheme val="minor"/>
      </rPr>
      <t xml:space="preserve"> för de fyra perioderna.</t>
    </r>
  </si>
  <si>
    <r>
      <t>Antal ankomna fartyg –</t>
    </r>
    <r>
      <rPr>
        <b/>
        <i/>
        <sz val="10"/>
        <rFont val="Arial"/>
        <family val="2"/>
      </rPr>
      <t xml:space="preserve"> number of vessels entered</t>
    </r>
  </si>
  <si>
    <r>
      <t xml:space="preserve">Total godshantering 1 000 ton </t>
    </r>
    <r>
      <rPr>
        <b/>
        <sz val="10"/>
        <rFont val="Calibri"/>
        <family val="2"/>
      </rPr>
      <t>–</t>
    </r>
    <r>
      <rPr>
        <b/>
        <sz val="10"/>
        <rFont val="Arial"/>
        <family val="2"/>
      </rPr>
      <t xml:space="preserve"> </t>
    </r>
    <r>
      <rPr>
        <b/>
        <i/>
        <sz val="10"/>
        <rFont val="Arial"/>
        <family val="2"/>
      </rPr>
      <t>Total handling of goods, 1,000 tonnes</t>
    </r>
  </si>
  <si>
    <r>
      <t xml:space="preserve">Antal inresta passagerare, 1 000-tal – </t>
    </r>
    <r>
      <rPr>
        <b/>
        <i/>
        <sz val="10"/>
        <rFont val="Arial"/>
        <family val="2"/>
      </rPr>
      <t>Passengers arriving to Sweden, 1,000</t>
    </r>
  </si>
  <si>
    <t>Number of passing vehicles at congestion tax stations in Stockholm and Gothenburg (all passing vehicles at taxed hours, including vehicles exempted from tax), and difference (percent) between the two years per month.</t>
  </si>
  <si>
    <t>Passenger railway traffic, by calendar week year 2019 and 2020. Train-kilometres.</t>
  </si>
  <si>
    <t>Passenger railway traffic, by sort of trains and calendar week. Train-kilometres for 2019 and 2020.</t>
  </si>
  <si>
    <t>Freight railway traffic, by calendar week year 2019 and 2020. Gross-gross tonne kilometres hauled.</t>
  </si>
  <si>
    <t>Antal flygningar i inrikes respektive utrikes flygtrafik, per vecka år 2019 och 2020.</t>
  </si>
  <si>
    <t>Number of domestic and international flights, per week in 2019 and 2020 respectively.</t>
  </si>
  <si>
    <t>The number of domestic and international passengers on Swedish airports. Per month in 2019 and 2020, and percentage diffrence between the years.</t>
  </si>
  <si>
    <r>
      <t>Skillnad mellan åren, procent /</t>
    </r>
    <r>
      <rPr>
        <b/>
        <i/>
        <sz val="10"/>
        <color theme="1"/>
        <rFont val="Arial"/>
        <family val="2"/>
        <scheme val="minor"/>
      </rPr>
      <t xml:space="preserve"> Difference between the years, percent</t>
    </r>
  </si>
  <si>
    <t>Last- och varubilar från 6m.</t>
  </si>
  <si>
    <t>Mororcycles</t>
  </si>
  <si>
    <t>Omsättning inom Transporter och magasinering (SNI 49 – 53) i löpande priser per månad 2020, procentuell skillnad mot samma månad föregående år.</t>
  </si>
  <si>
    <t>The number of people getting notices in Transportation and storage (SNI 49 – 53). Number of people per month for four different periods in 2020.</t>
  </si>
  <si>
    <t>Number of trains between Sweden and Denmark (both directions) via the Öresund bridge 2019 and 2020, and difference (percent) between the years.</t>
  </si>
  <si>
    <t xml:space="preserve">Traffic by means of transport, weekly change in traffic volume, a week in 2020 compared with the corresponding week 2019. The week “lowest” refers to one week between week 11–53 with the largest decline in traffic. </t>
  </si>
  <si>
    <t>Sjöfart - lastfartyg</t>
  </si>
  <si>
    <t>Maritime - freight vessels</t>
  </si>
  <si>
    <t>Sept</t>
  </si>
  <si>
    <t xml:space="preserve">Mars </t>
  </si>
  <si>
    <t>Källa: Seasearcher</t>
  </si>
  <si>
    <t>Source: Seasearcher</t>
  </si>
  <si>
    <t>Antal fartygsanlöp för lastfartyg till 40 svenska hamnar, per vecka år 2019 respektive 2020.</t>
  </si>
  <si>
    <t>Number of callings for cargo vessels to 40 Swedish ports by calendar week, years 2019 and 2020.</t>
  </si>
  <si>
    <t>Anm: Veckodata finns endast t.o.m. vecka 50.</t>
  </si>
  <si>
    <r>
      <t xml:space="preserve">Skillnad / </t>
    </r>
    <r>
      <rPr>
        <b/>
        <i/>
        <sz val="10"/>
        <color theme="1"/>
        <rFont val="Arial"/>
        <family val="2"/>
        <scheme val="minor"/>
      </rPr>
      <t>Difference</t>
    </r>
    <r>
      <rPr>
        <b/>
        <sz val="10"/>
        <color theme="1"/>
        <rFont val="Arial"/>
        <family val="2"/>
        <scheme val="minor"/>
      </rPr>
      <t>, %</t>
    </r>
  </si>
  <si>
    <t>Remark: Weekly data is only available up to and including calendar week 50.</t>
  </si>
  <si>
    <t>Sjötrafik per kvartal / Maritime per quarter</t>
  </si>
  <si>
    <t>Trafikarbete (fordonskm) på statligt vägnät, totalt respektive för tung trafik (tung lastbil och buss). Procentuell förändring ett antal veckor 2020 och 2021, jämfört med motsvarande vecka året innan.</t>
  </si>
  <si>
    <t> Traffic (vehicle kilometres) in the national road network, total traffic and heavy traffic (heavy goods vehicles and buses). Percentage change during a week in 2020 and 2021, compared with the same week the year before.</t>
  </si>
  <si>
    <t>Vecka</t>
  </si>
  <si>
    <t>År</t>
  </si>
  <si>
    <t>Antal trängselskattepassager i Stockholm respektive Göteborg (samtliga under skattebelagda tider, även skattebefriade fordon), januari – december 2019 och 2020, samt procentuell skilnad mellan åren.</t>
  </si>
  <si>
    <t>Goods vehicles</t>
  </si>
  <si>
    <t>Light Goods Vehicles (LGVs)</t>
  </si>
  <si>
    <t>Heavy Goods Vehicles (HGVs)</t>
  </si>
  <si>
    <t>Difference, %</t>
  </si>
  <si>
    <t>Antal fordon som passerar Öresundsbron (båda riktningarna) för olika fordonskategorier samt procentuell skillnad januari – december 2020, jämfört med motsvarande månad 2019.</t>
  </si>
  <si>
    <t xml:space="preserve">Number of vehicles across the Öresund Bridge (both directions) and percentage difference January - December 2020, compred to same month in 2019. </t>
  </si>
  <si>
    <t xml:space="preserve">Sales in Transportation and storage (SNI 49 – 53) current prices per months 2020, percentage difference compared with the same month in 2019. </t>
  </si>
  <si>
    <t>Share</t>
  </si>
  <si>
    <t>Hela pand 2019</t>
  </si>
  <si>
    <t>Skilln</t>
  </si>
  <si>
    <t>%</t>
  </si>
  <si>
    <t>Antal fordon som passerat gränsen mellan Sverige och Finland (båda riktningarna) samt procentuell förändring januari - december 2020, jämfört med samma månad 2019.</t>
  </si>
  <si>
    <t>The number of vehicles passing the border between Sweden and Finland (both directions) and percentage difference January - December 2020 compared with the same month in 2019.</t>
  </si>
  <si>
    <t>2021-02-XX</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</si>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</sst>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0;&quot;-&quot;"/>
    <numFmt numFmtId="165" formatCode="000"/>
    <numFmt numFmtId="166" formatCode="0.0000_ ;\-0.0000\ "/>
    <numFmt numFmtId="167" formatCode="0.0"/>
    <numFmt numFmtId="168" formatCode="#,##0.0"/>
    <numFmt numFmtId="169" formatCode="0.0000"/>
    <numFmt numFmtId="170" formatCode="0.000"/>
    <numFmt numFmtId="171" formatCode="0.0%"/>
    <numFmt numFmtId="172" formatCode="0.000E+00"/>
    <numFmt numFmtId="173" formatCode="_-* #,##0_-;\-* #,##0_-;_-* &quot;-&quot;??_-;_-@_-"/>
    <numFmt numFmtId="174" formatCode="_-* #,##0.0_-;\-* #,##0.0_-;_-* &quot;-&quot;??_-;_-@_-"/>
    <numFmt numFmtId="175" formatCode="###########0"/>
  </numFmts>
  <fonts count="57" x14ac:knownFonts="1">
    <font>
      <sz val="11"/>
      <color theme="1"/>
      <name val="Arial"/>
      <family val="2"/>
      <scheme val="minor"/>
    </font>
    <font>
      <sz val="8"/>
      <name val="Arial"/>
      <family val="2"/>
      <scheme val="minor"/>
    </font>
    <font>
      <b/>
      <sz val="11"/>
      <color theme="1"/>
      <name val="Arial"/>
      <family val="2"/>
      <scheme val="minor"/>
    </font>
    <font>
      <sz val="11"/>
      <color theme="1"/>
      <name val="Arial"/>
      <family val="2"/>
      <scheme val="minor"/>
    </font>
    <font>
      <sz val="10"/>
      <name val="Arial"/>
      <family val="2"/>
    </font>
    <font>
      <b/>
      <sz val="16"/>
      <color indexed="9"/>
      <name val="Tahoma"/>
      <family val="2"/>
    </font>
    <font>
      <b/>
      <sz val="20"/>
      <name val="Arial"/>
      <family val="2"/>
    </font>
    <font>
      <b/>
      <i/>
      <sz val="16"/>
      <name val="Arial"/>
      <family val="2"/>
    </font>
    <font>
      <b/>
      <i/>
      <sz val="14"/>
      <name val="Arial"/>
      <family val="2"/>
    </font>
    <font>
      <b/>
      <sz val="10"/>
      <name val="Arial"/>
      <family val="2"/>
    </font>
    <font>
      <sz val="10"/>
      <name val="Arial"/>
      <family val="2"/>
    </font>
    <font>
      <i/>
      <sz val="14"/>
      <name val="Arial"/>
      <family val="2"/>
    </font>
    <font>
      <u/>
      <sz val="10"/>
      <color indexed="12"/>
      <name val="Arial"/>
      <family val="2"/>
    </font>
    <font>
      <i/>
      <sz val="10"/>
      <name val="Arial"/>
      <family val="2"/>
    </font>
    <font>
      <sz val="9"/>
      <color theme="1"/>
      <name val="Arial"/>
      <family val="2"/>
      <scheme val="minor"/>
    </font>
    <font>
      <sz val="8"/>
      <color theme="1"/>
      <name val="Arial"/>
      <family val="2"/>
    </font>
    <font>
      <sz val="9"/>
      <color theme="1"/>
      <name val="Arial"/>
      <family val="2"/>
    </font>
    <font>
      <b/>
      <sz val="9"/>
      <color theme="1"/>
      <name val="Arial"/>
      <family val="2"/>
      <scheme val="minor"/>
    </font>
    <font>
      <b/>
      <sz val="10"/>
      <color theme="1"/>
      <name val="Arial"/>
      <family val="2"/>
      <scheme val="minor"/>
    </font>
    <font>
      <b/>
      <i/>
      <sz val="10"/>
      <color theme="1"/>
      <name val="Arial"/>
      <family val="2"/>
      <scheme val="minor"/>
    </font>
    <font>
      <sz val="10"/>
      <color theme="1"/>
      <name val="Arial"/>
      <family val="2"/>
      <scheme val="minor"/>
    </font>
    <font>
      <i/>
      <sz val="10"/>
      <color theme="1"/>
      <name val="Arial"/>
      <family val="2"/>
      <scheme val="minor"/>
    </font>
    <font>
      <b/>
      <sz val="9.5"/>
      <color theme="1"/>
      <name val="Arial"/>
      <family val="2"/>
      <scheme val="minor"/>
    </font>
    <font>
      <sz val="9.5"/>
      <color theme="1"/>
      <name val="Arial"/>
      <family val="2"/>
      <scheme val="minor"/>
    </font>
    <font>
      <u/>
      <sz val="11"/>
      <color theme="10"/>
      <name val="Arial"/>
      <family val="2"/>
      <scheme val="minor"/>
    </font>
    <font>
      <i/>
      <sz val="11"/>
      <color theme="1"/>
      <name val="Arial"/>
      <family val="2"/>
      <scheme val="minor"/>
    </font>
    <font>
      <sz val="11"/>
      <color theme="1"/>
      <name val="Calibri"/>
      <family val="2"/>
    </font>
    <font>
      <sz val="11"/>
      <name val="Calibri"/>
      <family val="2"/>
    </font>
    <font>
      <b/>
      <sz val="10"/>
      <name val="Calibri"/>
      <family val="2"/>
    </font>
    <font>
      <sz val="10"/>
      <name val="Calibri"/>
      <family val="2"/>
    </font>
    <font>
      <b/>
      <sz val="10"/>
      <color rgb="FF000000"/>
      <name val="Calibri"/>
      <family val="2"/>
    </font>
    <font>
      <b/>
      <i/>
      <sz val="10"/>
      <color rgb="FF000000"/>
      <name val="Calibri"/>
      <family val="2"/>
    </font>
    <font>
      <sz val="10"/>
      <color theme="1"/>
      <name val="Calibri"/>
      <family val="2"/>
    </font>
    <font>
      <sz val="10"/>
      <color rgb="FF000000"/>
      <name val="Calibri"/>
      <family val="2"/>
    </font>
    <font>
      <b/>
      <sz val="10"/>
      <color theme="1"/>
      <name val="Calibri"/>
      <family val="2"/>
    </font>
    <font>
      <b/>
      <i/>
      <sz val="10"/>
      <color theme="1"/>
      <name val="Calibri"/>
      <family val="2"/>
    </font>
    <font>
      <i/>
      <sz val="10"/>
      <color theme="1"/>
      <name val="Calibri"/>
      <family val="2"/>
    </font>
    <font>
      <sz val="10"/>
      <color rgb="FFFF0000"/>
      <name val="Arial"/>
      <family val="2"/>
      <scheme val="minor"/>
    </font>
    <font>
      <b/>
      <sz val="10"/>
      <name val="Arial"/>
      <family val="2"/>
      <scheme val="minor"/>
    </font>
    <font>
      <b/>
      <i/>
      <sz val="10"/>
      <name val="Arial"/>
      <family val="2"/>
      <scheme val="minor"/>
    </font>
    <font>
      <b/>
      <sz val="10"/>
      <color rgb="FF000000"/>
      <name val="Arial"/>
      <family val="2"/>
      <scheme val="minor"/>
    </font>
    <font>
      <sz val="10"/>
      <color rgb="FF000000"/>
      <name val="Arial"/>
      <family val="2"/>
      <scheme val="minor"/>
    </font>
    <font>
      <u/>
      <sz val="10"/>
      <color theme="10"/>
      <name val="Arial"/>
      <family val="2"/>
      <scheme val="minor"/>
    </font>
    <font>
      <b/>
      <i/>
      <sz val="11"/>
      <color theme="1"/>
      <name val="Arial"/>
      <family val="2"/>
      <scheme val="minor"/>
    </font>
    <font>
      <sz val="10"/>
      <name val="Arial"/>
      <family val="2"/>
      <scheme val="minor"/>
    </font>
    <font>
      <b/>
      <sz val="10"/>
      <color theme="1"/>
      <name val="Arial"/>
      <family val="2"/>
    </font>
    <font>
      <b/>
      <i/>
      <sz val="10"/>
      <color theme="1"/>
      <name val="Arial"/>
      <family val="2"/>
    </font>
    <font>
      <sz val="10"/>
      <color theme="1"/>
      <name val="Arial"/>
      <family val="2"/>
    </font>
    <font>
      <sz val="10"/>
      <name val="Arial"/>
      <family val="2"/>
    </font>
    <font>
      <b/>
      <i/>
      <sz val="9.5"/>
      <color theme="1"/>
      <name val="Arial"/>
      <family val="2"/>
      <scheme val="minor"/>
    </font>
    <font>
      <b/>
      <i/>
      <sz val="10"/>
      <name val="Arial"/>
      <family val="2"/>
    </font>
    <font>
      <i/>
      <sz val="10"/>
      <color theme="1"/>
      <name val="Arial"/>
      <family val="2"/>
    </font>
    <font>
      <sz val="10"/>
      <color rgb="FF212529"/>
      <name val="Arial"/>
      <family val="2"/>
      <scheme val="minor"/>
    </font>
    <font>
      <b/>
      <sz val="10"/>
      <color rgb="FFFF0000"/>
      <name val="Arial"/>
      <family val="2"/>
      <scheme val="minor"/>
    </font>
    <font>
      <b/>
      <sz val="11"/>
      <color rgb="FF000000"/>
      <name val="Calibri"/>
      <family val="2"/>
    </font>
    <font>
      <sz val="8"/>
      <name val="Arial"/>
      <family val="2"/>
    </font>
    <font>
      <b/>
      <i/>
      <sz val="10"/>
      <color theme="0"/>
      <name val="Arial"/>
      <family val="2"/>
      <scheme val="minor"/>
    </font>
  </fonts>
  <fills count="10">
    <fill>
      <patternFill patternType="none"/>
    </fill>
    <fill>
      <patternFill patternType="gray125"/>
    </fill>
    <fill>
      <patternFill patternType="solid">
        <fgColor rgb="FF52AF3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FFFF"/>
        <bgColor indexed="64"/>
      </patternFill>
    </fill>
    <fill>
      <patternFill patternType="solid">
        <fgColor theme="1" tint="0.499984740745262"/>
        <bgColor indexed="64"/>
      </patternFill>
    </fill>
  </fills>
  <borders count="3">
    <border>
      <left/>
      <right/>
      <top/>
      <bottom/>
      <diagonal/>
    </border>
    <border>
      <left/>
      <right/>
      <top/>
      <bottom style="thin">
        <color rgb="FF9BC2E6"/>
      </bottom>
      <diagonal/>
    </border>
    <border>
      <left/>
      <right/>
      <top/>
      <bottom style="thin">
        <color theme="4" tint="0.39997558519241921"/>
      </bottom>
      <diagonal/>
    </border>
  </borders>
  <cellStyleXfs count="11">
    <xf numFmtId="0" fontId="0" fillId="0" borderId="0"/>
    <xf numFmtId="9" fontId="3" fillId="0" borderId="0" applyFont="0" applyFill="0" applyBorder="0" applyAlignment="0" applyProtection="0"/>
    <xf numFmtId="0" fontId="4" fillId="0" borderId="0"/>
    <xf numFmtId="0" fontId="12" fillId="0" borderId="0" applyNumberFormat="0" applyFill="0" applyBorder="0" applyAlignment="0" applyProtection="0">
      <alignment vertical="top"/>
      <protection locked="0"/>
    </xf>
    <xf numFmtId="0" fontId="3" fillId="0" borderId="0"/>
    <xf numFmtId="0" fontId="10" fillId="0" borderId="0"/>
    <xf numFmtId="0" fontId="3" fillId="0" borderId="0"/>
    <xf numFmtId="0" fontId="24" fillId="0" borderId="0" applyNumberFormat="0" applyFill="0" applyBorder="0" applyAlignment="0" applyProtection="0"/>
    <xf numFmtId="0" fontId="26" fillId="0" borderId="0"/>
    <xf numFmtId="0" fontId="48" fillId="0" borderId="0"/>
    <xf numFmtId="0" fontId="55" fillId="0" borderId="0"/>
  </cellStyleXfs>
  <cellXfs count="270">
    <xf numFmtId="0" fontId="0" fillId="0" borderId="0" xfId="0"/>
    <xf numFmtId="0" fontId="2" fillId="0" borderId="0" xfId="0" applyFont="1"/>
    <xf numFmtId="0" fontId="0" fillId="0" borderId="0" xfId="0" applyFill="1"/>
    <xf numFmtId="0" fontId="2" fillId="0" borderId="0" xfId="0" applyFont="1" applyFill="1"/>
    <xf numFmtId="9" fontId="0" fillId="0" borderId="0" xfId="1" applyFont="1"/>
    <xf numFmtId="1" fontId="0" fillId="0" borderId="0" xfId="0" applyNumberFormat="1" applyAlignment="1">
      <alignment horizontal="right"/>
    </xf>
    <xf numFmtId="0" fontId="4" fillId="3" borderId="0" xfId="2" applyFill="1"/>
    <xf numFmtId="0" fontId="6" fillId="3" borderId="0" xfId="2" applyFont="1" applyFill="1"/>
    <xf numFmtId="0" fontId="7" fillId="3" borderId="0" xfId="2" applyFont="1" applyFill="1"/>
    <xf numFmtId="0" fontId="8" fillId="3" borderId="0" xfId="2" applyFont="1" applyFill="1"/>
    <xf numFmtId="0" fontId="9" fillId="3" borderId="0" xfId="2" applyFont="1" applyFill="1"/>
    <xf numFmtId="0" fontId="10" fillId="3" borderId="0" xfId="2" applyFont="1" applyFill="1"/>
    <xf numFmtId="0" fontId="11" fillId="3" borderId="0" xfId="2" applyFont="1" applyFill="1"/>
    <xf numFmtId="0" fontId="12" fillId="3" borderId="0" xfId="3" applyFill="1" applyAlignment="1" applyProtection="1">
      <alignment horizontal="left"/>
    </xf>
    <xf numFmtId="0" fontId="10" fillId="3" borderId="0" xfId="2" applyFont="1" applyFill="1" applyAlignment="1">
      <alignment horizontal="left"/>
    </xf>
    <xf numFmtId="0" fontId="12" fillId="3" borderId="0" xfId="3" applyFill="1" applyAlignment="1" applyProtection="1"/>
    <xf numFmtId="0" fontId="13" fillId="0" borderId="0" xfId="2" applyFont="1" applyFill="1"/>
    <xf numFmtId="0" fontId="3" fillId="3" borderId="0" xfId="4" applyFill="1"/>
    <xf numFmtId="0" fontId="3" fillId="3" borderId="0" xfId="4" applyFill="1" applyAlignment="1">
      <alignment horizontal="right"/>
    </xf>
    <xf numFmtId="0" fontId="15" fillId="3" borderId="0" xfId="4" applyFont="1" applyFill="1"/>
    <xf numFmtId="0" fontId="15" fillId="3" borderId="0" xfId="4" applyFont="1" applyFill="1" applyAlignment="1">
      <alignment horizontal="right"/>
    </xf>
    <xf numFmtId="0" fontId="2" fillId="3" borderId="0" xfId="4" applyFont="1" applyFill="1"/>
    <xf numFmtId="0" fontId="2" fillId="3" borderId="0" xfId="4" applyFont="1" applyFill="1" applyAlignment="1">
      <alignment horizontal="right"/>
    </xf>
    <xf numFmtId="0" fontId="14" fillId="3" borderId="0" xfId="4" applyFont="1" applyFill="1"/>
    <xf numFmtId="0" fontId="17" fillId="3" borderId="0" xfId="4" applyFont="1" applyFill="1"/>
    <xf numFmtId="0" fontId="16" fillId="3" borderId="0" xfId="4" applyFont="1" applyFill="1"/>
    <xf numFmtId="0" fontId="16" fillId="3" borderId="0" xfId="4" applyFont="1" applyFill="1" applyBorder="1"/>
    <xf numFmtId="0" fontId="15" fillId="3" borderId="0" xfId="4" applyFont="1" applyFill="1" applyBorder="1" applyAlignment="1">
      <alignment horizontal="right"/>
    </xf>
    <xf numFmtId="0" fontId="15" fillId="3" borderId="0" xfId="4" applyFont="1" applyFill="1" applyBorder="1"/>
    <xf numFmtId="0" fontId="14" fillId="3" borderId="0" xfId="4" applyFont="1" applyFill="1" applyBorder="1"/>
    <xf numFmtId="0" fontId="3" fillId="3" borderId="0" xfId="4" applyFill="1" applyBorder="1" applyAlignment="1">
      <alignment horizontal="right"/>
    </xf>
    <xf numFmtId="0" fontId="3" fillId="3" borderId="0" xfId="4" applyFill="1" applyBorder="1"/>
    <xf numFmtId="0" fontId="18" fillId="0" borderId="0" xfId="0" applyFont="1"/>
    <xf numFmtId="0" fontId="19" fillId="0" borderId="0" xfId="0" applyFont="1"/>
    <xf numFmtId="0" fontId="20" fillId="0" borderId="0" xfId="0" applyFont="1"/>
    <xf numFmtId="0" fontId="21" fillId="0" borderId="0" xfId="0" applyFont="1"/>
    <xf numFmtId="167" fontId="20" fillId="0" borderId="0" xfId="0" applyNumberFormat="1" applyFont="1"/>
    <xf numFmtId="9" fontId="23" fillId="5" borderId="0" xfId="0" applyNumberFormat="1" applyFont="1" applyFill="1" applyAlignment="1">
      <alignment vertical="center" wrapText="1"/>
    </xf>
    <xf numFmtId="0" fontId="20" fillId="0" borderId="0" xfId="0" applyFont="1" applyFill="1" applyBorder="1"/>
    <xf numFmtId="0" fontId="18" fillId="0" borderId="0" xfId="0" applyFont="1" applyFill="1" applyBorder="1"/>
    <xf numFmtId="3" fontId="20" fillId="0" borderId="0" xfId="0" applyNumberFormat="1" applyFont="1" applyFill="1" applyBorder="1" applyAlignment="1">
      <alignment horizontal="right" vertical="center" wrapText="1"/>
    </xf>
    <xf numFmtId="3" fontId="20" fillId="0" borderId="0" xfId="8" applyNumberFormat="1" applyFont="1" applyFill="1" applyBorder="1" applyAlignment="1">
      <alignment horizontal="right" vertical="center" wrapText="1"/>
    </xf>
    <xf numFmtId="3" fontId="20" fillId="0" borderId="0" xfId="8" applyNumberFormat="1" applyFont="1" applyFill="1" applyBorder="1" applyAlignment="1">
      <alignment horizontal="right" vertical="top" wrapText="1"/>
    </xf>
    <xf numFmtId="3" fontId="20" fillId="0" borderId="0" xfId="0" applyNumberFormat="1" applyFont="1" applyFill="1" applyBorder="1" applyAlignment="1">
      <alignment vertical="center"/>
    </xf>
    <xf numFmtId="3" fontId="20" fillId="0" borderId="0" xfId="0" applyNumberFormat="1" applyFont="1" applyFill="1" applyBorder="1" applyAlignment="1">
      <alignment horizontal="right" vertical="top" wrapText="1"/>
    </xf>
    <xf numFmtId="0" fontId="18" fillId="0" borderId="0" xfId="0" applyFont="1" applyFill="1" applyBorder="1" applyAlignment="1">
      <alignment vertical="top" wrapText="1"/>
    </xf>
    <xf numFmtId="0" fontId="20" fillId="0" borderId="0" xfId="0" applyFont="1" applyFill="1" applyBorder="1" applyAlignment="1"/>
    <xf numFmtId="3" fontId="20" fillId="0" borderId="0" xfId="0" applyNumberFormat="1" applyFont="1" applyFill="1" applyBorder="1"/>
    <xf numFmtId="3" fontId="20" fillId="0" borderId="0" xfId="0" applyNumberFormat="1" applyFont="1"/>
    <xf numFmtId="0" fontId="18" fillId="0" borderId="0" xfId="0" applyFont="1" applyAlignment="1">
      <alignment horizontal="right"/>
    </xf>
    <xf numFmtId="0" fontId="18" fillId="0" borderId="0" xfId="0" applyFont="1" applyFill="1" applyAlignment="1">
      <alignment horizontal="right"/>
    </xf>
    <xf numFmtId="0" fontId="20" fillId="0" borderId="0" xfId="0" applyFont="1" applyAlignment="1">
      <alignment horizontal="right"/>
    </xf>
    <xf numFmtId="0" fontId="20" fillId="0" borderId="0" xfId="0" applyFont="1" applyFill="1" applyAlignment="1">
      <alignment horizontal="right"/>
    </xf>
    <xf numFmtId="0" fontId="21" fillId="0" borderId="0" xfId="0" applyFont="1" applyAlignment="1">
      <alignment horizontal="right"/>
    </xf>
    <xf numFmtId="0" fontId="21" fillId="0" borderId="0" xfId="0" applyFont="1" applyFill="1" applyAlignment="1">
      <alignment horizontal="right"/>
    </xf>
    <xf numFmtId="3" fontId="20" fillId="0" borderId="0" xfId="0" applyNumberFormat="1" applyFont="1" applyAlignment="1">
      <alignment horizontal="right"/>
    </xf>
    <xf numFmtId="3" fontId="20" fillId="0" borderId="0" xfId="0" applyNumberFormat="1" applyFont="1" applyFill="1" applyAlignment="1">
      <alignment horizontal="right"/>
    </xf>
    <xf numFmtId="0" fontId="18" fillId="0" borderId="0" xfId="0" applyFont="1" applyAlignment="1">
      <alignment horizontal="left"/>
    </xf>
    <xf numFmtId="0" fontId="18" fillId="0" borderId="0" xfId="0" applyFont="1" applyFill="1" applyAlignment="1">
      <alignment horizontal="left"/>
    </xf>
    <xf numFmtId="0" fontId="2" fillId="0" borderId="0" xfId="0" applyFont="1" applyAlignment="1">
      <alignment horizontal="left"/>
    </xf>
    <xf numFmtId="0" fontId="27" fillId="0" borderId="0" xfId="0" applyFont="1"/>
    <xf numFmtId="0" fontId="18" fillId="5" borderId="0" xfId="0" applyFont="1" applyFill="1"/>
    <xf numFmtId="0" fontId="28" fillId="5" borderId="0" xfId="0" applyFont="1" applyFill="1"/>
    <xf numFmtId="0" fontId="20" fillId="5" borderId="0" xfId="0" applyFont="1" applyFill="1"/>
    <xf numFmtId="0" fontId="29" fillId="5" borderId="0" xfId="0" applyFont="1" applyFill="1"/>
    <xf numFmtId="167" fontId="20" fillId="5" borderId="0" xfId="0" applyNumberFormat="1" applyFont="1" applyFill="1"/>
    <xf numFmtId="0" fontId="0" fillId="0" borderId="0" xfId="0" applyAlignment="1">
      <alignment horizontal="right"/>
    </xf>
    <xf numFmtId="0" fontId="30" fillId="0" borderId="1" xfId="0" applyFont="1" applyBorder="1" applyAlignment="1">
      <alignment horizontal="left"/>
    </xf>
    <xf numFmtId="3" fontId="30" fillId="0" borderId="1" xfId="0" applyNumberFormat="1" applyFont="1" applyBorder="1" applyAlignment="1">
      <alignment horizontal="right"/>
    </xf>
    <xf numFmtId="0" fontId="30" fillId="0" borderId="0" xfId="0" applyFont="1" applyAlignment="1">
      <alignment horizontal="left" indent="1"/>
    </xf>
    <xf numFmtId="3" fontId="30" fillId="0" borderId="0" xfId="0" applyNumberFormat="1" applyFont="1" applyAlignment="1">
      <alignment horizontal="right"/>
    </xf>
    <xf numFmtId="0" fontId="32" fillId="0" borderId="0" xfId="0" applyFont="1" applyAlignment="1">
      <alignment horizontal="left" indent="2"/>
    </xf>
    <xf numFmtId="3" fontId="32" fillId="0" borderId="0" xfId="0" applyNumberFormat="1" applyFont="1" applyAlignment="1">
      <alignment horizontal="right"/>
    </xf>
    <xf numFmtId="0" fontId="32" fillId="0" borderId="0" xfId="0" applyFont="1" applyAlignment="1">
      <alignment horizontal="left" indent="3"/>
    </xf>
    <xf numFmtId="0" fontId="34" fillId="7" borderId="0" xfId="0" applyFont="1" applyFill="1" applyAlignment="1">
      <alignment horizontal="left" indent="2"/>
    </xf>
    <xf numFmtId="3" fontId="32" fillId="7" borderId="0" xfId="0" applyNumberFormat="1" applyFont="1" applyFill="1" applyAlignment="1">
      <alignment horizontal="right"/>
    </xf>
    <xf numFmtId="0" fontId="34" fillId="0" borderId="0" xfId="0" applyFont="1" applyAlignment="1">
      <alignment horizontal="left" indent="2"/>
    </xf>
    <xf numFmtId="0" fontId="35" fillId="0" borderId="0" xfId="0" applyFont="1" applyAlignment="1">
      <alignment horizontal="left" indent="2"/>
    </xf>
    <xf numFmtId="3" fontId="36" fillId="0" borderId="0" xfId="0" applyNumberFormat="1" applyFont="1" applyAlignment="1">
      <alignment horizontal="right"/>
    </xf>
    <xf numFmtId="1" fontId="20" fillId="0" borderId="0" xfId="0" applyNumberFormat="1" applyFont="1" applyAlignment="1">
      <alignment horizontal="right"/>
    </xf>
    <xf numFmtId="3" fontId="18" fillId="0" borderId="0" xfId="0" applyNumberFormat="1" applyFont="1"/>
    <xf numFmtId="168" fontId="18" fillId="0" borderId="0" xfId="0" applyNumberFormat="1" applyFont="1" applyAlignment="1">
      <alignment horizontal="right"/>
    </xf>
    <xf numFmtId="3" fontId="18" fillId="0" borderId="0" xfId="0" applyNumberFormat="1" applyFont="1" applyAlignment="1">
      <alignment horizontal="right"/>
    </xf>
    <xf numFmtId="0" fontId="37" fillId="0" borderId="0" xfId="0" applyFont="1"/>
    <xf numFmtId="3" fontId="37" fillId="0" borderId="0" xfId="0" applyNumberFormat="1" applyFont="1" applyAlignment="1">
      <alignment horizontal="right"/>
    </xf>
    <xf numFmtId="0" fontId="37" fillId="5" borderId="0" xfId="0" applyFont="1" applyFill="1"/>
    <xf numFmtId="0" fontId="38" fillId="5" borderId="0" xfId="0" applyFont="1" applyFill="1"/>
    <xf numFmtId="3" fontId="37" fillId="5" borderId="0" xfId="0" applyNumberFormat="1" applyFont="1" applyFill="1" applyAlignment="1">
      <alignment horizontal="right"/>
    </xf>
    <xf numFmtId="3" fontId="18" fillId="5" borderId="0" xfId="0" quotePrefix="1" applyNumberFormat="1" applyFont="1" applyFill="1" applyAlignment="1">
      <alignment horizontal="right"/>
    </xf>
    <xf numFmtId="3" fontId="20" fillId="5" borderId="0" xfId="0" applyNumberFormat="1" applyFont="1" applyFill="1"/>
    <xf numFmtId="1" fontId="20" fillId="5" borderId="0" xfId="0" applyNumberFormat="1" applyFont="1" applyFill="1" applyAlignment="1">
      <alignment horizontal="right"/>
    </xf>
    <xf numFmtId="3" fontId="18" fillId="5" borderId="0" xfId="0" applyNumberFormat="1" applyFont="1" applyFill="1"/>
    <xf numFmtId="1" fontId="18" fillId="5" borderId="0" xfId="0" applyNumberFormat="1" applyFont="1" applyFill="1" applyAlignment="1">
      <alignment horizontal="right"/>
    </xf>
    <xf numFmtId="3" fontId="33" fillId="0" borderId="1" xfId="0" applyNumberFormat="1" applyFont="1" applyBorder="1" applyAlignment="1">
      <alignment horizontal="right"/>
    </xf>
    <xf numFmtId="3" fontId="33" fillId="0" borderId="0" xfId="0" applyNumberFormat="1" applyFont="1" applyAlignment="1">
      <alignment horizontal="right"/>
    </xf>
    <xf numFmtId="3" fontId="20" fillId="7" borderId="0" xfId="0" applyNumberFormat="1" applyFont="1" applyFill="1" applyAlignment="1">
      <alignment horizontal="right"/>
    </xf>
    <xf numFmtId="0" fontId="30" fillId="0" borderId="0" xfId="0" applyFont="1" applyAlignment="1">
      <alignment horizontal="right"/>
    </xf>
    <xf numFmtId="0" fontId="37" fillId="0" borderId="0" xfId="0" applyFont="1" applyAlignment="1">
      <alignment horizontal="right"/>
    </xf>
    <xf numFmtId="0" fontId="18" fillId="5" borderId="0" xfId="0" applyFont="1" applyFill="1" applyAlignment="1">
      <alignment horizontal="right"/>
    </xf>
    <xf numFmtId="0" fontId="2" fillId="0" borderId="0" xfId="0" applyFont="1" applyAlignment="1">
      <alignment horizontal="right"/>
    </xf>
    <xf numFmtId="0" fontId="18" fillId="0" borderId="0" xfId="0" applyFont="1" applyAlignment="1">
      <alignment vertical="center" wrapText="1"/>
    </xf>
    <xf numFmtId="0" fontId="40" fillId="0" borderId="0" xfId="0" applyFont="1" applyFill="1" applyAlignment="1">
      <alignment vertical="center" wrapText="1"/>
    </xf>
    <xf numFmtId="9" fontId="41" fillId="0" borderId="0" xfId="0" applyNumberFormat="1" applyFont="1" applyFill="1" applyAlignment="1">
      <alignment vertical="center" wrapText="1"/>
    </xf>
    <xf numFmtId="9" fontId="41" fillId="0" borderId="0" xfId="0" applyNumberFormat="1" applyFont="1" applyFill="1" applyAlignment="1">
      <alignment horizontal="right" vertical="center" wrapText="1"/>
    </xf>
    <xf numFmtId="0" fontId="20" fillId="0" borderId="0" xfId="0" applyFont="1" applyFill="1"/>
    <xf numFmtId="9" fontId="20" fillId="0" borderId="0" xfId="0" applyNumberFormat="1" applyFont="1" applyFill="1" applyAlignment="1">
      <alignment vertical="center" wrapText="1"/>
    </xf>
    <xf numFmtId="9" fontId="20" fillId="0" borderId="0" xfId="0" applyNumberFormat="1" applyFont="1" applyFill="1" applyAlignment="1">
      <alignment horizontal="right" vertical="center" wrapText="1"/>
    </xf>
    <xf numFmtId="9" fontId="20" fillId="0" borderId="0" xfId="0" applyNumberFormat="1" applyFont="1" applyAlignment="1">
      <alignment vertical="center" wrapText="1"/>
    </xf>
    <xf numFmtId="9" fontId="20" fillId="0" borderId="0" xfId="0" applyNumberFormat="1" applyFont="1" applyAlignment="1">
      <alignment horizontal="right" vertical="center" wrapText="1"/>
    </xf>
    <xf numFmtId="9" fontId="20" fillId="4" borderId="0" xfId="0" applyNumberFormat="1" applyFont="1" applyFill="1" applyAlignment="1">
      <alignment vertical="center" wrapText="1"/>
    </xf>
    <xf numFmtId="9" fontId="20" fillId="5" borderId="0" xfId="0" applyNumberFormat="1" applyFont="1" applyFill="1" applyAlignment="1">
      <alignment vertical="center" wrapText="1"/>
    </xf>
    <xf numFmtId="9" fontId="20" fillId="6" borderId="0" xfId="0" applyNumberFormat="1" applyFont="1" applyFill="1" applyAlignment="1">
      <alignment vertical="center" wrapText="1"/>
    </xf>
    <xf numFmtId="0" fontId="42" fillId="0" borderId="0" xfId="7" applyFont="1"/>
    <xf numFmtId="0" fontId="18" fillId="0" borderId="0" xfId="0" applyFont="1" applyFill="1"/>
    <xf numFmtId="9" fontId="20" fillId="0" borderId="0" xfId="0" applyNumberFormat="1" applyFont="1"/>
    <xf numFmtId="9" fontId="20" fillId="0" borderId="0" xfId="1" applyFont="1" applyFill="1" applyAlignment="1">
      <alignment horizontal="right"/>
    </xf>
    <xf numFmtId="9" fontId="0" fillId="0" borderId="0" xfId="1" applyFont="1" applyAlignment="1">
      <alignment horizontal="right"/>
    </xf>
    <xf numFmtId="0" fontId="0" fillId="0" borderId="0" xfId="0" applyFill="1" applyAlignment="1">
      <alignment horizontal="right"/>
    </xf>
    <xf numFmtId="9" fontId="0" fillId="0" borderId="0" xfId="1" applyFont="1" applyFill="1" applyAlignment="1">
      <alignment horizontal="right"/>
    </xf>
    <xf numFmtId="9" fontId="20" fillId="0" borderId="0" xfId="1" applyFont="1"/>
    <xf numFmtId="3" fontId="44" fillId="0" borderId="0" xfId="0" applyNumberFormat="1" applyFont="1"/>
    <xf numFmtId="169" fontId="20" fillId="0" borderId="0" xfId="0" applyNumberFormat="1" applyFont="1"/>
    <xf numFmtId="167" fontId="45" fillId="0" borderId="2" xfId="0" applyNumberFormat="1" applyFont="1" applyBorder="1"/>
    <xf numFmtId="0" fontId="45" fillId="0" borderId="2" xfId="0" applyFont="1" applyBorder="1"/>
    <xf numFmtId="9" fontId="37" fillId="0" borderId="0" xfId="1" applyFont="1"/>
    <xf numFmtId="171" fontId="20" fillId="0" borderId="0" xfId="1" applyNumberFormat="1" applyFont="1"/>
    <xf numFmtId="2" fontId="20" fillId="0" borderId="0" xfId="0" applyNumberFormat="1" applyFont="1"/>
    <xf numFmtId="167" fontId="44" fillId="0" borderId="0" xfId="0" applyNumberFormat="1" applyFont="1"/>
    <xf numFmtId="167" fontId="37" fillId="0" borderId="0" xfId="0" applyNumberFormat="1" applyFont="1"/>
    <xf numFmtId="170" fontId="20" fillId="0" borderId="0" xfId="0" applyNumberFormat="1" applyFont="1"/>
    <xf numFmtId="0" fontId="43" fillId="0" borderId="0" xfId="0" applyFont="1"/>
    <xf numFmtId="173" fontId="0" fillId="0" borderId="0" xfId="0" applyNumberFormat="1"/>
    <xf numFmtId="10" fontId="0" fillId="0" borderId="0" xfId="1" applyNumberFormat="1" applyFont="1"/>
    <xf numFmtId="0" fontId="21" fillId="0" borderId="0" xfId="0" applyFont="1" applyFill="1"/>
    <xf numFmtId="0" fontId="12" fillId="0" borderId="0" xfId="3" applyFill="1" applyAlignment="1" applyProtection="1"/>
    <xf numFmtId="9" fontId="44" fillId="0" borderId="0" xfId="1" applyFont="1"/>
    <xf numFmtId="174" fontId="20" fillId="0" borderId="0" xfId="0" applyNumberFormat="1" applyFont="1"/>
    <xf numFmtId="173" fontId="20" fillId="0" borderId="0" xfId="0" applyNumberFormat="1" applyFont="1"/>
    <xf numFmtId="172" fontId="20" fillId="0" borderId="0" xfId="0" applyNumberFormat="1" applyFont="1"/>
    <xf numFmtId="0" fontId="47" fillId="3" borderId="0" xfId="4" applyFont="1" applyFill="1"/>
    <xf numFmtId="0" fontId="27" fillId="0" borderId="0" xfId="0" applyFont="1" applyFill="1"/>
    <xf numFmtId="0" fontId="18" fillId="0" borderId="0" xfId="0" applyFont="1" applyAlignment="1">
      <alignment horizontal="right" wrapText="1"/>
    </xf>
    <xf numFmtId="167" fontId="20" fillId="0" borderId="0" xfId="0" applyNumberFormat="1" applyFont="1" applyAlignment="1">
      <alignment horizontal="right"/>
    </xf>
    <xf numFmtId="167" fontId="18" fillId="0" borderId="0" xfId="0" applyNumberFormat="1" applyFont="1" applyAlignment="1">
      <alignment horizontal="right"/>
    </xf>
    <xf numFmtId="0" fontId="48" fillId="0" borderId="0" xfId="9"/>
    <xf numFmtId="0" fontId="4" fillId="0" borderId="0" xfId="9" applyFont="1"/>
    <xf numFmtId="3" fontId="48" fillId="0" borderId="0" xfId="9" applyNumberFormat="1"/>
    <xf numFmtId="3" fontId="9" fillId="0" borderId="0" xfId="9" applyNumberFormat="1" applyFont="1"/>
    <xf numFmtId="0" fontId="9" fillId="0" borderId="0" xfId="9" applyFont="1"/>
    <xf numFmtId="167" fontId="9" fillId="0" borderId="0" xfId="9" applyNumberFormat="1" applyFont="1"/>
    <xf numFmtId="168" fontId="48" fillId="0" borderId="0" xfId="9" applyNumberFormat="1"/>
    <xf numFmtId="1" fontId="48" fillId="0" borderId="0" xfId="9" applyNumberFormat="1"/>
    <xf numFmtId="0" fontId="48" fillId="0" borderId="0" xfId="9" applyAlignment="1">
      <alignment horizontal="left"/>
    </xf>
    <xf numFmtId="0" fontId="0" fillId="0" borderId="0" xfId="0" applyAlignment="1">
      <alignment horizontal="left"/>
    </xf>
    <xf numFmtId="0" fontId="20" fillId="0" borderId="0" xfId="0" applyFont="1" applyAlignment="1">
      <alignment horizontal="left"/>
    </xf>
    <xf numFmtId="167" fontId="9" fillId="0" borderId="0" xfId="9" applyNumberFormat="1" applyFont="1" applyAlignment="1">
      <alignment horizontal="left"/>
    </xf>
    <xf numFmtId="0" fontId="4" fillId="0" borderId="0" xfId="9" applyFont="1" applyAlignment="1">
      <alignment horizontal="left"/>
    </xf>
    <xf numFmtId="0" fontId="9" fillId="0" borderId="0" xfId="9" applyFont="1" applyAlignment="1">
      <alignment horizontal="left"/>
    </xf>
    <xf numFmtId="3" fontId="9" fillId="0" borderId="0" xfId="9" applyNumberFormat="1" applyFont="1" applyAlignment="1">
      <alignment horizontal="left"/>
    </xf>
    <xf numFmtId="0" fontId="9" fillId="0" borderId="0" xfId="9" applyFont="1" applyAlignment="1">
      <alignment wrapText="1"/>
    </xf>
    <xf numFmtId="0" fontId="20" fillId="0" borderId="0" xfId="0" applyFont="1" applyAlignment="1">
      <alignment wrapText="1"/>
    </xf>
    <xf numFmtId="9" fontId="44" fillId="0" borderId="0" xfId="0" applyNumberFormat="1" applyFont="1" applyFill="1" applyAlignment="1">
      <alignment horizontal="right"/>
    </xf>
    <xf numFmtId="0" fontId="38" fillId="0" borderId="0" xfId="0" applyFont="1"/>
    <xf numFmtId="0" fontId="38" fillId="0" borderId="0" xfId="0" applyFont="1" applyFill="1" applyAlignment="1">
      <alignment horizontal="right"/>
    </xf>
    <xf numFmtId="0" fontId="38" fillId="0" borderId="0" xfId="0" applyFont="1" applyAlignment="1">
      <alignment horizontal="right"/>
    </xf>
    <xf numFmtId="0" fontId="44" fillId="0" borderId="0" xfId="0" applyFont="1"/>
    <xf numFmtId="9" fontId="44" fillId="0" borderId="0" xfId="0" applyNumberFormat="1" applyFont="1" applyAlignment="1">
      <alignment horizontal="right"/>
    </xf>
    <xf numFmtId="9" fontId="44" fillId="0" borderId="0" xfId="1" applyFont="1" applyFill="1" applyAlignment="1">
      <alignment horizontal="right"/>
    </xf>
    <xf numFmtId="1" fontId="44" fillId="0" borderId="0" xfId="0" applyNumberFormat="1" applyFont="1" applyAlignment="1">
      <alignment horizontal="right"/>
    </xf>
    <xf numFmtId="1" fontId="44" fillId="0" borderId="0" xfId="0" applyNumberFormat="1" applyFont="1" applyFill="1" applyAlignment="1">
      <alignment horizontal="right"/>
    </xf>
    <xf numFmtId="0" fontId="44" fillId="0" borderId="0" xfId="0" applyFont="1" applyFill="1"/>
    <xf numFmtId="0" fontId="44" fillId="0" borderId="0" xfId="0" applyFont="1" applyFill="1" applyAlignment="1">
      <alignment horizontal="right"/>
    </xf>
    <xf numFmtId="0" fontId="22" fillId="0" borderId="0" xfId="0" applyFont="1"/>
    <xf numFmtId="0" fontId="20" fillId="0" borderId="0" xfId="0" applyFont="1" applyBorder="1"/>
    <xf numFmtId="0" fontId="0" fillId="0" borderId="0" xfId="0" applyBorder="1"/>
    <xf numFmtId="0" fontId="18" fillId="0" borderId="0" xfId="0" applyFont="1" applyBorder="1" applyAlignment="1">
      <alignment vertical="center" wrapText="1"/>
    </xf>
    <xf numFmtId="0" fontId="18" fillId="0" borderId="0" xfId="0" applyFont="1" applyBorder="1" applyAlignment="1">
      <alignment horizontal="right" vertical="center" wrapText="1"/>
    </xf>
    <xf numFmtId="0" fontId="2" fillId="0" borderId="0" xfId="0" applyFont="1" applyBorder="1"/>
    <xf numFmtId="0" fontId="19" fillId="0" borderId="0" xfId="0" applyFont="1" applyAlignment="1">
      <alignment horizontal="right" vertical="center" wrapText="1"/>
    </xf>
    <xf numFmtId="0" fontId="22" fillId="0" borderId="0" xfId="0" applyFont="1" applyFill="1"/>
    <xf numFmtId="0" fontId="30" fillId="0" borderId="0" xfId="0" applyFont="1" applyFill="1"/>
    <xf numFmtId="0" fontId="30" fillId="0" borderId="0" xfId="0" applyFont="1" applyFill="1" applyAlignment="1">
      <alignment horizontal="right"/>
    </xf>
    <xf numFmtId="0" fontId="30" fillId="0" borderId="1" xfId="0" applyFont="1" applyFill="1" applyBorder="1"/>
    <xf numFmtId="0" fontId="30" fillId="0" borderId="1" xfId="0" applyFont="1" applyFill="1" applyBorder="1" applyAlignment="1">
      <alignment horizontal="right"/>
    </xf>
    <xf numFmtId="0" fontId="30" fillId="0" borderId="1" xfId="0" quotePrefix="1" applyFont="1" applyFill="1" applyBorder="1" applyAlignment="1">
      <alignment horizontal="right"/>
    </xf>
    <xf numFmtId="0" fontId="30" fillId="0" borderId="1" xfId="0" applyFont="1" applyFill="1" applyBorder="1" applyAlignment="1">
      <alignment horizontal="left"/>
    </xf>
    <xf numFmtId="3" fontId="30" fillId="0" borderId="1" xfId="0" applyNumberFormat="1" applyFont="1" applyFill="1" applyBorder="1" applyAlignment="1">
      <alignment horizontal="right"/>
    </xf>
    <xf numFmtId="3" fontId="30" fillId="0" borderId="0" xfId="0" applyNumberFormat="1" applyFont="1" applyFill="1" applyAlignment="1">
      <alignment horizontal="right"/>
    </xf>
    <xf numFmtId="0" fontId="30" fillId="0" borderId="0" xfId="0" applyFont="1" applyFill="1" applyAlignment="1">
      <alignment horizontal="left" indent="1"/>
    </xf>
    <xf numFmtId="0" fontId="32" fillId="0" borderId="0" xfId="0" applyFont="1" applyFill="1" applyAlignment="1">
      <alignment horizontal="left" indent="2"/>
    </xf>
    <xf numFmtId="3" fontId="32" fillId="0" borderId="0" xfId="0" applyNumberFormat="1" applyFont="1" applyFill="1" applyAlignment="1">
      <alignment horizontal="right"/>
    </xf>
    <xf numFmtId="3" fontId="33" fillId="0" borderId="1" xfId="0" applyNumberFormat="1" applyFont="1" applyFill="1" applyBorder="1" applyAlignment="1">
      <alignment horizontal="right"/>
    </xf>
    <xf numFmtId="3" fontId="33" fillId="0" borderId="0" xfId="0" applyNumberFormat="1" applyFont="1" applyFill="1" applyAlignment="1">
      <alignment horizontal="right"/>
    </xf>
    <xf numFmtId="0" fontId="32" fillId="0" borderId="0" xfId="0" applyFont="1" applyFill="1" applyAlignment="1">
      <alignment horizontal="left" indent="3"/>
    </xf>
    <xf numFmtId="0" fontId="19" fillId="0" borderId="0" xfId="0" applyFont="1" applyFill="1"/>
    <xf numFmtId="0" fontId="22" fillId="0" borderId="0" xfId="0" applyFont="1" applyFill="1" applyAlignment="1">
      <alignment vertical="center"/>
    </xf>
    <xf numFmtId="0" fontId="12" fillId="0" borderId="0" xfId="3" applyAlignment="1" applyProtection="1">
      <alignment horizontal="left"/>
    </xf>
    <xf numFmtId="0" fontId="21" fillId="0" borderId="0" xfId="0" applyFont="1" applyAlignment="1">
      <alignment horizontal="left"/>
    </xf>
    <xf numFmtId="0" fontId="19" fillId="0" borderId="0" xfId="0" applyFont="1" applyAlignment="1">
      <alignment horizontal="left"/>
    </xf>
    <xf numFmtId="167" fontId="12" fillId="0" borderId="0" xfId="3" applyNumberFormat="1" applyAlignment="1" applyProtection="1">
      <alignment horizontal="left"/>
    </xf>
    <xf numFmtId="0" fontId="50" fillId="0" borderId="0" xfId="9" applyFont="1" applyAlignment="1">
      <alignment horizontal="left"/>
    </xf>
    <xf numFmtId="0" fontId="18" fillId="3" borderId="0" xfId="4" applyFont="1" applyFill="1"/>
    <xf numFmtId="0" fontId="20" fillId="3" borderId="0" xfId="4" applyFont="1" applyFill="1"/>
    <xf numFmtId="0" fontId="18" fillId="3" borderId="0" xfId="4" applyFont="1" applyFill="1" applyAlignment="1">
      <alignment horizontal="right"/>
    </xf>
    <xf numFmtId="166" fontId="18" fillId="3" borderId="0" xfId="4" applyNumberFormat="1" applyFont="1" applyFill="1"/>
    <xf numFmtId="165" fontId="9" fillId="3" borderId="0" xfId="4" applyNumberFormat="1" applyFont="1" applyFill="1" applyAlignment="1">
      <alignment wrapText="1"/>
    </xf>
    <xf numFmtId="165" fontId="4" fillId="3" borderId="0" xfId="4" applyNumberFormat="1" applyFont="1" applyFill="1" applyAlignment="1">
      <alignment wrapText="1"/>
    </xf>
    <xf numFmtId="3" fontId="20" fillId="3" borderId="0" xfId="4" applyNumberFormat="1" applyFont="1" applyFill="1" applyAlignment="1">
      <alignment horizontal="right"/>
    </xf>
    <xf numFmtId="0" fontId="20" fillId="3" borderId="0" xfId="4" applyFont="1" applyFill="1" applyAlignment="1">
      <alignment horizontal="right"/>
    </xf>
    <xf numFmtId="164" fontId="9" fillId="3" borderId="0" xfId="4" applyNumberFormat="1" applyFont="1" applyFill="1" applyAlignment="1">
      <alignment wrapText="1"/>
    </xf>
    <xf numFmtId="164" fontId="4" fillId="3" borderId="0" xfId="4" applyNumberFormat="1" applyFont="1" applyFill="1" applyAlignment="1">
      <alignment wrapText="1"/>
    </xf>
    <xf numFmtId="0" fontId="51" fillId="3" borderId="0" xfId="4" applyFont="1" applyFill="1"/>
    <xf numFmtId="0" fontId="46" fillId="3" borderId="0" xfId="4" applyFont="1" applyFill="1"/>
    <xf numFmtId="0" fontId="47" fillId="3" borderId="0" xfId="4" applyFont="1" applyFill="1" applyBorder="1"/>
    <xf numFmtId="0" fontId="20" fillId="3" borderId="0" xfId="4" applyFont="1" applyFill="1" applyBorder="1"/>
    <xf numFmtId="0" fontId="12" fillId="3" borderId="0" xfId="3" applyFont="1" applyFill="1" applyAlignment="1" applyProtection="1"/>
    <xf numFmtId="0" fontId="20" fillId="0" borderId="0" xfId="0" applyFont="1" applyFill="1" applyAlignment="1">
      <alignment horizontal="left"/>
    </xf>
    <xf numFmtId="0" fontId="19" fillId="0" borderId="0" xfId="0" applyFont="1" applyFill="1" applyAlignment="1">
      <alignment horizontal="right"/>
    </xf>
    <xf numFmtId="0" fontId="49" fillId="0" borderId="0" xfId="0" applyFont="1" applyFill="1"/>
    <xf numFmtId="0" fontId="31" fillId="0" borderId="0" xfId="0" applyFont="1" applyFill="1"/>
    <xf numFmtId="0" fontId="31" fillId="0" borderId="0" xfId="0" applyFont="1" applyFill="1" applyAlignment="1">
      <alignment horizontal="right"/>
    </xf>
    <xf numFmtId="1" fontId="18" fillId="0" borderId="0" xfId="0" applyNumberFormat="1" applyFont="1" applyAlignment="1">
      <alignment horizontal="right"/>
    </xf>
    <xf numFmtId="0" fontId="12" fillId="0" borderId="0" xfId="3" applyFont="1" applyAlignment="1" applyProtection="1"/>
    <xf numFmtId="0" fontId="52" fillId="0" borderId="0" xfId="0" applyFont="1"/>
    <xf numFmtId="0" fontId="25" fillId="0" borderId="0" xfId="0" applyFont="1" applyFill="1"/>
    <xf numFmtId="0" fontId="53" fillId="0" borderId="0" xfId="0" applyFont="1" applyFill="1"/>
    <xf numFmtId="167" fontId="18" fillId="0" borderId="0" xfId="0" applyNumberFormat="1" applyFont="1" applyFill="1"/>
    <xf numFmtId="0" fontId="19" fillId="0" borderId="0" xfId="0" applyFont="1" applyFill="1" applyBorder="1"/>
    <xf numFmtId="0" fontId="49" fillId="0" borderId="0" xfId="0" applyFont="1" applyFill="1" applyAlignment="1">
      <alignment vertical="center"/>
    </xf>
    <xf numFmtId="167" fontId="21" fillId="0" borderId="0" xfId="0" applyNumberFormat="1" applyFont="1" applyFill="1" applyAlignment="1">
      <alignment horizontal="right"/>
    </xf>
    <xf numFmtId="0" fontId="9" fillId="0" borderId="0" xfId="9" applyFont="1" applyFill="1" applyAlignment="1">
      <alignment horizontal="left"/>
    </xf>
    <xf numFmtId="0" fontId="0" fillId="0" borderId="0" xfId="0" applyFill="1" applyAlignment="1">
      <alignment horizontal="left"/>
    </xf>
    <xf numFmtId="0" fontId="48" fillId="0" borderId="0" xfId="9" applyFill="1"/>
    <xf numFmtId="0" fontId="4" fillId="0" borderId="0" xfId="9" applyFont="1" applyFill="1"/>
    <xf numFmtId="0" fontId="4" fillId="0" borderId="0" xfId="9" applyFont="1" applyFill="1" applyAlignment="1">
      <alignment horizontal="left"/>
    </xf>
    <xf numFmtId="0" fontId="50" fillId="0" borderId="0" xfId="9" applyFont="1" applyFill="1" applyAlignment="1">
      <alignment horizontal="left"/>
    </xf>
    <xf numFmtId="0" fontId="25" fillId="0" borderId="0" xfId="0" applyFont="1" applyFill="1" applyAlignment="1">
      <alignment horizontal="left"/>
    </xf>
    <xf numFmtId="0" fontId="13" fillId="0" borderId="0" xfId="9" applyFont="1" applyFill="1"/>
    <xf numFmtId="0" fontId="18" fillId="0" borderId="0" xfId="0" applyFont="1" applyAlignment="1">
      <alignment horizontal="center"/>
    </xf>
    <xf numFmtId="0" fontId="18" fillId="0" borderId="0" xfId="0" applyFont="1"/>
    <xf numFmtId="1" fontId="0" fillId="0" borderId="0" xfId="0" applyNumberFormat="1"/>
    <xf numFmtId="9" fontId="20" fillId="0" borderId="0" xfId="1" applyFont="1" applyFill="1"/>
    <xf numFmtId="1" fontId="20" fillId="0" borderId="0" xfId="0" applyNumberFormat="1" applyFont="1"/>
    <xf numFmtId="170" fontId="0" fillId="0" borderId="0" xfId="0" applyNumberFormat="1"/>
    <xf numFmtId="175" fontId="20" fillId="8" borderId="0" xfId="0" applyNumberFormat="1" applyFont="1" applyFill="1" applyAlignment="1">
      <alignment horizontal="right"/>
    </xf>
    <xf numFmtId="175" fontId="20" fillId="0" borderId="0" xfId="0" applyNumberFormat="1" applyFont="1" applyFill="1" applyAlignment="1">
      <alignment horizontal="right"/>
    </xf>
    <xf numFmtId="0" fontId="45" fillId="0" borderId="0" xfId="4" applyFont="1" applyBorder="1"/>
    <xf numFmtId="0" fontId="46" fillId="0" borderId="0" xfId="4" applyFont="1" applyBorder="1"/>
    <xf numFmtId="0" fontId="19" fillId="0" borderId="0" xfId="0" applyFont="1" applyAlignment="1">
      <alignment vertical="center"/>
    </xf>
    <xf numFmtId="0" fontId="18" fillId="0" borderId="0" xfId="0" applyFont="1"/>
    <xf numFmtId="0" fontId="18" fillId="0" borderId="0" xfId="0" applyFont="1" applyAlignment="1">
      <alignment horizontal="left" vertical="center" wrapText="1"/>
    </xf>
    <xf numFmtId="0" fontId="40" fillId="0" borderId="0" xfId="0" applyFont="1" applyFill="1" applyAlignment="1">
      <alignment horizontal="left" vertical="center" wrapText="1"/>
    </xf>
    <xf numFmtId="0" fontId="18" fillId="0" borderId="0" xfId="0" applyFont="1" applyFill="1" applyAlignment="1">
      <alignment horizontal="left" vertical="center" wrapText="1"/>
    </xf>
    <xf numFmtId="0" fontId="18" fillId="0" borderId="0" xfId="0" applyFont="1"/>
    <xf numFmtId="9" fontId="20" fillId="0" borderId="0" xfId="1" applyFont="1" applyAlignment="1">
      <alignment horizontal="right"/>
    </xf>
    <xf numFmtId="0" fontId="32" fillId="7" borderId="0" xfId="0" applyFont="1" applyFill="1" applyAlignment="1">
      <alignment horizontal="left" indent="2"/>
    </xf>
    <xf numFmtId="0" fontId="32" fillId="7" borderId="0" xfId="0" applyFont="1" applyFill="1" applyAlignment="1">
      <alignment horizontal="right"/>
    </xf>
    <xf numFmtId="0" fontId="54" fillId="0" borderId="1" xfId="0" applyFont="1" applyBorder="1"/>
    <xf numFmtId="0" fontId="54" fillId="0" borderId="0" xfId="0" applyFont="1"/>
    <xf numFmtId="0" fontId="26" fillId="0" borderId="0" xfId="0" applyFont="1"/>
    <xf numFmtId="168" fontId="18" fillId="0" borderId="0" xfId="0" applyNumberFormat="1" applyFont="1"/>
    <xf numFmtId="168" fontId="37" fillId="0" borderId="0" xfId="0" applyNumberFormat="1" applyFont="1"/>
    <xf numFmtId="9" fontId="20" fillId="0" borderId="0" xfId="0" applyNumberFormat="1" applyFont="1" applyProtection="1">
      <protection locked="0"/>
    </xf>
    <xf numFmtId="9" fontId="56" fillId="9" borderId="0" xfId="0" applyNumberFormat="1" applyFont="1" applyFill="1"/>
    <xf numFmtId="0" fontId="5" fillId="2" borderId="0" xfId="2" applyFont="1" applyFill="1" applyAlignment="1">
      <alignment vertical="center"/>
    </xf>
    <xf numFmtId="0" fontId="4" fillId="2" borderId="0" xfId="2" applyFill="1" applyAlignment="1">
      <alignment vertical="center"/>
    </xf>
    <xf numFmtId="0" fontId="4" fillId="2" borderId="0" xfId="2" applyFill="1"/>
    <xf numFmtId="0" fontId="18" fillId="0" borderId="0" xfId="0" applyFont="1" applyAlignment="1">
      <alignment horizontal="center"/>
    </xf>
    <xf numFmtId="0" fontId="18" fillId="0" borderId="0" xfId="0" applyFont="1"/>
    <xf numFmtId="14" fontId="4" fillId="3" borderId="0" xfId="2" applyNumberFormat="1" applyFill="1"/>
  </cellXfs>
  <cellStyles count="11">
    <cellStyle name="Hyperlänk" xfId="3" builtinId="8"/>
    <cellStyle name="Hyperlänk 2" xfId="7" xr:uid="{87487DA0-1D95-41CC-9E20-4DFD1A575B2D}"/>
    <cellStyle name="Normal" xfId="0" builtinId="0"/>
    <cellStyle name="Normal 2" xfId="2" xr:uid="{E2E2C31E-9AA5-4E7D-92F6-1D03B169B2BB}"/>
    <cellStyle name="Normal 2 2" xfId="5" xr:uid="{F4F7FEF3-1BDB-4D8E-B6B3-24D3638E1BBB}"/>
    <cellStyle name="Normal 3" xfId="4" xr:uid="{CC655AF4-20F7-4260-B3AA-602F6CDE62B3}"/>
    <cellStyle name="Normal 3 2 2 2" xfId="6" xr:uid="{FFF5588C-0B72-444E-9BB1-FE3B85254731}"/>
    <cellStyle name="Normal 4" xfId="8" xr:uid="{B2D83893-7EA0-4480-B902-9656CB258A82}"/>
    <cellStyle name="Normal 5" xfId="9" xr:uid="{ED8784AA-8833-4467-83B1-DFFAB94B2091}"/>
    <cellStyle name="Normal 6" xfId="10" xr:uid="{4E82D531-069A-42A0-A5DD-F42FBDFC38BF}"/>
    <cellStyle name="Procent" xfId="1" builtinId="5"/>
  </cellStyles>
  <dxfs count="13">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
      <font>
        <b/>
        <i/>
        <color theme="0"/>
      </font>
      <fill>
        <patternFill>
          <bgColor theme="0" tint="-0.499984740745262"/>
        </patternFill>
      </fill>
    </dxf>
  </dxfs>
  <tableStyles count="0" defaultTableStyle="TableStyleMedium2" defaultPivotStyle="PivotStyleLight16"/>
  <colors>
    <mruColors>
      <color rgb="FFCC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chartsheet" Target="chartsheets/sheet8.xml"/><Relationship Id="rId18" Type="http://schemas.openxmlformats.org/officeDocument/2006/relationships/worksheet" Target="worksheets/sheet8.xml"/><Relationship Id="rId26" Type="http://schemas.openxmlformats.org/officeDocument/2006/relationships/chartsheet" Target="chartsheets/sheet16.xml"/><Relationship Id="rId39" Type="http://schemas.openxmlformats.org/officeDocument/2006/relationships/externalLink" Target="externalLinks/externalLink2.xml"/><Relationship Id="rId3" Type="http://schemas.openxmlformats.org/officeDocument/2006/relationships/chartsheet" Target="chartsheets/sheet1.xml"/><Relationship Id="rId21" Type="http://schemas.openxmlformats.org/officeDocument/2006/relationships/chartsheet" Target="chartsheets/sheet12.xml"/><Relationship Id="rId34" Type="http://schemas.openxmlformats.org/officeDocument/2006/relationships/chartsheet" Target="chartsheets/sheet20.xml"/><Relationship Id="rId42" Type="http://schemas.openxmlformats.org/officeDocument/2006/relationships/theme" Target="theme/theme1.xml"/><Relationship Id="rId7" Type="http://schemas.openxmlformats.org/officeDocument/2006/relationships/worksheet" Target="worksheets/sheet4.xml"/><Relationship Id="rId12" Type="http://schemas.openxmlformats.org/officeDocument/2006/relationships/worksheet" Target="worksheets/sheet5.xml"/><Relationship Id="rId17" Type="http://schemas.openxmlformats.org/officeDocument/2006/relationships/chartsheet" Target="chartsheets/sheet10.xml"/><Relationship Id="rId25" Type="http://schemas.openxmlformats.org/officeDocument/2006/relationships/chartsheet" Target="chartsheets/sheet15.xml"/><Relationship Id="rId33" Type="http://schemas.openxmlformats.org/officeDocument/2006/relationships/worksheet" Target="worksheets/sheet14.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7.xml"/><Relationship Id="rId20" Type="http://schemas.openxmlformats.org/officeDocument/2006/relationships/worksheet" Target="worksheets/sheet9.xml"/><Relationship Id="rId29" Type="http://schemas.openxmlformats.org/officeDocument/2006/relationships/worksheet" Target="worksheets/sheet12.xml"/><Relationship Id="rId41"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7.xml"/><Relationship Id="rId24" Type="http://schemas.openxmlformats.org/officeDocument/2006/relationships/worksheet" Target="worksheets/sheet10.xml"/><Relationship Id="rId32" Type="http://schemas.openxmlformats.org/officeDocument/2006/relationships/chartsheet" Target="chartsheets/sheet19.xml"/><Relationship Id="rId37" Type="http://schemas.openxmlformats.org/officeDocument/2006/relationships/chartsheet" Target="chartsheets/sheet22.xml"/><Relationship Id="rId40" Type="http://schemas.openxmlformats.org/officeDocument/2006/relationships/externalLink" Target="externalLinks/externalLink3.xml"/><Relationship Id="rId45" Type="http://schemas.openxmlformats.org/officeDocument/2006/relationships/calcChain" Target="calcChain.xml"/><Relationship Id="rId5" Type="http://schemas.openxmlformats.org/officeDocument/2006/relationships/worksheet" Target="worksheets/sheet3.xml"/><Relationship Id="rId15" Type="http://schemas.openxmlformats.org/officeDocument/2006/relationships/chartsheet" Target="chartsheets/sheet9.xml"/><Relationship Id="rId23" Type="http://schemas.openxmlformats.org/officeDocument/2006/relationships/chartsheet" Target="chartsheets/sheet14.xml"/><Relationship Id="rId28" Type="http://schemas.openxmlformats.org/officeDocument/2006/relationships/chartsheet" Target="chartsheets/sheet17.xml"/><Relationship Id="rId36" Type="http://schemas.openxmlformats.org/officeDocument/2006/relationships/chartsheet" Target="chartsheets/sheet21.xml"/><Relationship Id="rId10" Type="http://schemas.openxmlformats.org/officeDocument/2006/relationships/chartsheet" Target="chartsheets/sheet6.xml"/><Relationship Id="rId19" Type="http://schemas.openxmlformats.org/officeDocument/2006/relationships/chartsheet" Target="chartsheets/sheet11.xml"/><Relationship Id="rId31" Type="http://schemas.openxmlformats.org/officeDocument/2006/relationships/worksheet" Target="worksheets/sheet13.xml"/><Relationship Id="rId44" Type="http://schemas.openxmlformats.org/officeDocument/2006/relationships/sharedStrings" Target="sharedStrings.xml"/><Relationship Id="rId4" Type="http://schemas.openxmlformats.org/officeDocument/2006/relationships/chartsheet" Target="chartsheets/sheet2.xml"/><Relationship Id="rId9" Type="http://schemas.openxmlformats.org/officeDocument/2006/relationships/chartsheet" Target="chartsheets/sheet5.xml"/><Relationship Id="rId14" Type="http://schemas.openxmlformats.org/officeDocument/2006/relationships/worksheet" Target="worksheets/sheet6.xml"/><Relationship Id="rId22" Type="http://schemas.openxmlformats.org/officeDocument/2006/relationships/chartsheet" Target="chartsheets/sheet13.xml"/><Relationship Id="rId27" Type="http://schemas.openxmlformats.org/officeDocument/2006/relationships/worksheet" Target="worksheets/sheet11.xml"/><Relationship Id="rId30" Type="http://schemas.openxmlformats.org/officeDocument/2006/relationships/chartsheet" Target="chartsheets/sheet18.xml"/><Relationship Id="rId35" Type="http://schemas.openxmlformats.org/officeDocument/2006/relationships/worksheet" Target="worksheets/sheet15.xml"/><Relationship Id="rId43"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4"/>
          <c:order val="0"/>
          <c:tx>
            <c:strRef>
              <c:f>'Summering - Summary'!$AT$4</c:f>
              <c:strCache>
                <c:ptCount val="1"/>
                <c:pt idx="0">
                  <c:v>Lägsta</c:v>
                </c:pt>
              </c:strCache>
            </c:strRef>
          </c:tx>
          <c:spPr>
            <a:solidFill>
              <a:schemeClr val="tx1">
                <a:lumMod val="65000"/>
                <a:lumOff val="35000"/>
              </a:schemeClr>
            </a:solidFill>
            <a:ln>
              <a:noFill/>
            </a:ln>
            <a:effectLst/>
          </c:spPr>
          <c:invertIfNegative val="0"/>
          <c:cat>
            <c:strRef>
              <c:f>'Summering - Summary'!$A$5:$A$11</c:f>
              <c:strCache>
                <c:ptCount val="7"/>
                <c:pt idx="0">
                  <c:v>Vägtrafik - totalt</c:v>
                </c:pt>
                <c:pt idx="1">
                  <c:v>Vägtrafik - tung trafik</c:v>
                </c:pt>
                <c:pt idx="2">
                  <c:v>Järnväg - persontåg</c:v>
                </c:pt>
                <c:pt idx="3">
                  <c:v>Järnväg - godståg</c:v>
                </c:pt>
                <c:pt idx="4">
                  <c:v>Sjöfart - lastfartyg</c:v>
                </c:pt>
                <c:pt idx="5">
                  <c:v>Flygtrafik - inrikes</c:v>
                </c:pt>
                <c:pt idx="6">
                  <c:v>Flygtrafik - utrikes</c:v>
                </c:pt>
              </c:strCache>
            </c:strRef>
          </c:cat>
          <c:val>
            <c:numRef>
              <c:f>'Summering - Summary'!$AT$5:$AT$11</c:f>
              <c:numCache>
                <c:formatCode>0%</c:formatCode>
                <c:ptCount val="7"/>
                <c:pt idx="0">
                  <c:v>-0.27</c:v>
                </c:pt>
                <c:pt idx="1">
                  <c:v>-0.12</c:v>
                </c:pt>
                <c:pt idx="2">
                  <c:v>-0.3</c:v>
                </c:pt>
                <c:pt idx="3">
                  <c:v>-0.19435130184871077</c:v>
                </c:pt>
                <c:pt idx="4">
                  <c:v>-0.28999999999999998</c:v>
                </c:pt>
                <c:pt idx="5">
                  <c:v>-0.79479377958079789</c:v>
                </c:pt>
                <c:pt idx="6">
                  <c:v>-0.9142053445850914</c:v>
                </c:pt>
              </c:numCache>
            </c:numRef>
          </c:val>
          <c:extLst>
            <c:ext xmlns:c16="http://schemas.microsoft.com/office/drawing/2014/chart" uri="{C3380CC4-5D6E-409C-BE32-E72D297353CC}">
              <c16:uniqueId val="{00000004-31FE-4619-B88F-4468F617612A}"/>
            </c:ext>
          </c:extLst>
        </c:ser>
        <c:ser>
          <c:idx val="0"/>
          <c:order val="1"/>
          <c:tx>
            <c:strRef>
              <c:f>'Summering - Summary'!$AP$4</c:f>
              <c:strCache>
                <c:ptCount val="1"/>
                <c:pt idx="0">
                  <c:v>Vecka 50</c:v>
                </c:pt>
              </c:strCache>
            </c:strRef>
          </c:tx>
          <c:spPr>
            <a:solidFill>
              <a:srgbClr val="CCFF99"/>
            </a:solidFill>
            <a:ln>
              <a:solidFill>
                <a:srgbClr val="CCFF99"/>
              </a:solidFill>
            </a:ln>
            <a:effectLst/>
          </c:spPr>
          <c:invertIfNegative val="0"/>
          <c:cat>
            <c:strRef>
              <c:f>'Summering - Summary'!$A$5:$A$11</c:f>
              <c:strCache>
                <c:ptCount val="7"/>
                <c:pt idx="0">
                  <c:v>Vägtrafik - totalt</c:v>
                </c:pt>
                <c:pt idx="1">
                  <c:v>Vägtrafik - tung trafik</c:v>
                </c:pt>
                <c:pt idx="2">
                  <c:v>Järnväg - persontåg</c:v>
                </c:pt>
                <c:pt idx="3">
                  <c:v>Järnväg - godståg</c:v>
                </c:pt>
                <c:pt idx="4">
                  <c:v>Sjöfart - lastfartyg</c:v>
                </c:pt>
                <c:pt idx="5">
                  <c:v>Flygtrafik - inrikes</c:v>
                </c:pt>
                <c:pt idx="6">
                  <c:v>Flygtrafik - utrikes</c:v>
                </c:pt>
              </c:strCache>
            </c:strRef>
          </c:cat>
          <c:val>
            <c:numRef>
              <c:f>'Summering - Summary'!$AP$5:$AP$11</c:f>
              <c:numCache>
                <c:formatCode>0%</c:formatCode>
                <c:ptCount val="7"/>
                <c:pt idx="0">
                  <c:v>-0.15</c:v>
                </c:pt>
                <c:pt idx="1">
                  <c:v>0</c:v>
                </c:pt>
                <c:pt idx="2">
                  <c:v>-9.5095501786155653E-2</c:v>
                </c:pt>
                <c:pt idx="3">
                  <c:v>0.08</c:v>
                </c:pt>
                <c:pt idx="4">
                  <c:v>-0.1</c:v>
                </c:pt>
                <c:pt idx="5">
                  <c:v>-0.61707126076742358</c:v>
                </c:pt>
                <c:pt idx="6">
                  <c:v>-0.72105798575788405</c:v>
                </c:pt>
              </c:numCache>
            </c:numRef>
          </c:val>
          <c:extLst>
            <c:ext xmlns:c16="http://schemas.microsoft.com/office/drawing/2014/chart" uri="{C3380CC4-5D6E-409C-BE32-E72D297353CC}">
              <c16:uniqueId val="{00000000-31FE-4619-B88F-4468F617612A}"/>
            </c:ext>
          </c:extLst>
        </c:ser>
        <c:ser>
          <c:idx val="1"/>
          <c:order val="2"/>
          <c:tx>
            <c:strRef>
              <c:f>'Summering - Summary'!$AQ$4</c:f>
              <c:strCache>
                <c:ptCount val="1"/>
                <c:pt idx="0">
                  <c:v>Vecka 51</c:v>
                </c:pt>
              </c:strCache>
            </c:strRef>
          </c:tx>
          <c:spPr>
            <a:solidFill>
              <a:srgbClr val="CCFF66"/>
            </a:solidFill>
            <a:ln>
              <a:solidFill>
                <a:srgbClr val="CCFF66"/>
              </a:solidFill>
            </a:ln>
            <a:effectLst/>
          </c:spPr>
          <c:invertIfNegative val="0"/>
          <c:cat>
            <c:strRef>
              <c:f>'Summering - Summary'!$A$5:$A$11</c:f>
              <c:strCache>
                <c:ptCount val="7"/>
                <c:pt idx="0">
                  <c:v>Vägtrafik - totalt</c:v>
                </c:pt>
                <c:pt idx="1">
                  <c:v>Vägtrafik - tung trafik</c:v>
                </c:pt>
                <c:pt idx="2">
                  <c:v>Järnväg - persontåg</c:v>
                </c:pt>
                <c:pt idx="3">
                  <c:v>Järnväg - godståg</c:v>
                </c:pt>
                <c:pt idx="4">
                  <c:v>Sjöfart - lastfartyg</c:v>
                </c:pt>
                <c:pt idx="5">
                  <c:v>Flygtrafik - inrikes</c:v>
                </c:pt>
                <c:pt idx="6">
                  <c:v>Flygtrafik - utrikes</c:v>
                </c:pt>
              </c:strCache>
            </c:strRef>
          </c:cat>
          <c:val>
            <c:numRef>
              <c:f>'Summering - Summary'!$AQ$5:$AQ$11</c:f>
              <c:numCache>
                <c:formatCode>0%</c:formatCode>
                <c:ptCount val="7"/>
                <c:pt idx="0">
                  <c:v>-0.14000000000000001</c:v>
                </c:pt>
                <c:pt idx="1">
                  <c:v>0.02</c:v>
                </c:pt>
                <c:pt idx="2">
                  <c:v>-7.623397995449098E-2</c:v>
                </c:pt>
                <c:pt idx="3">
                  <c:v>8.0844095192067977E-2</c:v>
                </c:pt>
                <c:pt idx="5">
                  <c:v>-0.56969949916527551</c:v>
                </c:pt>
                <c:pt idx="6">
                  <c:v>-0.67099221401477338</c:v>
                </c:pt>
              </c:numCache>
            </c:numRef>
          </c:val>
          <c:extLst>
            <c:ext xmlns:c16="http://schemas.microsoft.com/office/drawing/2014/chart" uri="{C3380CC4-5D6E-409C-BE32-E72D297353CC}">
              <c16:uniqueId val="{00000001-31FE-4619-B88F-4468F617612A}"/>
            </c:ext>
          </c:extLst>
        </c:ser>
        <c:ser>
          <c:idx val="2"/>
          <c:order val="3"/>
          <c:tx>
            <c:strRef>
              <c:f>'Summering - Summary'!$AR$4</c:f>
              <c:strCache>
                <c:ptCount val="1"/>
                <c:pt idx="0">
                  <c:v>Vecka 52</c:v>
                </c:pt>
              </c:strCache>
            </c:strRef>
          </c:tx>
          <c:spPr>
            <a:solidFill>
              <a:srgbClr val="92D050"/>
            </a:solidFill>
            <a:ln>
              <a:solidFill>
                <a:srgbClr val="92D050"/>
              </a:solidFill>
            </a:ln>
            <a:effectLst/>
          </c:spPr>
          <c:invertIfNegative val="0"/>
          <c:cat>
            <c:strRef>
              <c:f>'Summering - Summary'!$A$5:$A$11</c:f>
              <c:strCache>
                <c:ptCount val="7"/>
                <c:pt idx="0">
                  <c:v>Vägtrafik - totalt</c:v>
                </c:pt>
                <c:pt idx="1">
                  <c:v>Vägtrafik - tung trafik</c:v>
                </c:pt>
                <c:pt idx="2">
                  <c:v>Järnväg - persontåg</c:v>
                </c:pt>
                <c:pt idx="3">
                  <c:v>Järnväg - godståg</c:v>
                </c:pt>
                <c:pt idx="4">
                  <c:v>Sjöfart - lastfartyg</c:v>
                </c:pt>
                <c:pt idx="5">
                  <c:v>Flygtrafik - inrikes</c:v>
                </c:pt>
                <c:pt idx="6">
                  <c:v>Flygtrafik - utrikes</c:v>
                </c:pt>
              </c:strCache>
            </c:strRef>
          </c:cat>
          <c:val>
            <c:numRef>
              <c:f>'Summering - Summary'!$AR$5:$AR$11</c:f>
              <c:numCache>
                <c:formatCode>0%</c:formatCode>
                <c:ptCount val="7"/>
                <c:pt idx="0">
                  <c:v>-0.14000000000000001</c:v>
                </c:pt>
                <c:pt idx="1">
                  <c:v>-2.4999999999999994E-2</c:v>
                </c:pt>
                <c:pt idx="2">
                  <c:v>1.2644116269191652E-2</c:v>
                </c:pt>
                <c:pt idx="3">
                  <c:v>0.26559869256008733</c:v>
                </c:pt>
                <c:pt idx="5">
                  <c:v>-0.36669542709232095</c:v>
                </c:pt>
                <c:pt idx="6">
                  <c:v>-0.62375964718853361</c:v>
                </c:pt>
              </c:numCache>
            </c:numRef>
          </c:val>
          <c:extLst>
            <c:ext xmlns:c16="http://schemas.microsoft.com/office/drawing/2014/chart" uri="{C3380CC4-5D6E-409C-BE32-E72D297353CC}">
              <c16:uniqueId val="{00000002-31FE-4619-B88F-4468F617612A}"/>
            </c:ext>
          </c:extLst>
        </c:ser>
        <c:ser>
          <c:idx val="3"/>
          <c:order val="4"/>
          <c:tx>
            <c:strRef>
              <c:f>'Summering - Summary'!$AS$4</c:f>
              <c:strCache>
                <c:ptCount val="1"/>
                <c:pt idx="0">
                  <c:v>Vecka 53</c:v>
                </c:pt>
              </c:strCache>
            </c:strRef>
          </c:tx>
          <c:spPr>
            <a:solidFill>
              <a:srgbClr val="00B050"/>
            </a:solidFill>
            <a:ln>
              <a:noFill/>
            </a:ln>
            <a:effectLst/>
          </c:spPr>
          <c:invertIfNegative val="0"/>
          <c:cat>
            <c:strRef>
              <c:f>'Summering - Summary'!$A$5:$A$11</c:f>
              <c:strCache>
                <c:ptCount val="7"/>
                <c:pt idx="0">
                  <c:v>Vägtrafik - totalt</c:v>
                </c:pt>
                <c:pt idx="1">
                  <c:v>Vägtrafik - tung trafik</c:v>
                </c:pt>
                <c:pt idx="2">
                  <c:v>Järnväg - persontåg</c:v>
                </c:pt>
                <c:pt idx="3">
                  <c:v>Järnväg - godståg</c:v>
                </c:pt>
                <c:pt idx="4">
                  <c:v>Sjöfart - lastfartyg</c:v>
                </c:pt>
                <c:pt idx="5">
                  <c:v>Flygtrafik - inrikes</c:v>
                </c:pt>
                <c:pt idx="6">
                  <c:v>Flygtrafik - utrikes</c:v>
                </c:pt>
              </c:strCache>
            </c:strRef>
          </c:cat>
          <c:val>
            <c:numRef>
              <c:f>'Summering - Summary'!$AS$5:$AS$11</c:f>
              <c:numCache>
                <c:formatCode>0%</c:formatCode>
                <c:ptCount val="7"/>
                <c:pt idx="0">
                  <c:v>-0.13</c:v>
                </c:pt>
                <c:pt idx="1">
                  <c:v>-2.4999999999999994E-2</c:v>
                </c:pt>
                <c:pt idx="5">
                  <c:v>-0.44272948822095859</c:v>
                </c:pt>
                <c:pt idx="6">
                  <c:v>-0.69400551793328313</c:v>
                </c:pt>
              </c:numCache>
            </c:numRef>
          </c:val>
          <c:extLst>
            <c:ext xmlns:c16="http://schemas.microsoft.com/office/drawing/2014/chart" uri="{C3380CC4-5D6E-409C-BE32-E72D297353CC}">
              <c16:uniqueId val="{00000003-31FE-4619-B88F-4468F617612A}"/>
            </c:ext>
          </c:extLst>
        </c:ser>
        <c:dLbls>
          <c:showLegendKey val="0"/>
          <c:showVal val="0"/>
          <c:showCatName val="0"/>
          <c:showSerName val="0"/>
          <c:showPercent val="0"/>
          <c:showBubbleSize val="0"/>
        </c:dLbls>
        <c:gapWidth val="219"/>
        <c:overlap val="-27"/>
        <c:axId val="1186795008"/>
        <c:axId val="2022430096"/>
      </c:barChart>
      <c:catAx>
        <c:axId val="118679500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2022430096"/>
        <c:crosses val="autoZero"/>
        <c:auto val="1"/>
        <c:lblAlgn val="ctr"/>
        <c:lblOffset val="100"/>
        <c:noMultiLvlLbl val="0"/>
      </c:catAx>
      <c:valAx>
        <c:axId val="2022430096"/>
        <c:scaling>
          <c:orientation val="minMax"/>
          <c:max val="0.30000000000000004"/>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1186795008"/>
        <c:crosses val="autoZero"/>
        <c:crossBetween val="between"/>
        <c:majorUnit val="0.1"/>
      </c:valAx>
      <c:spPr>
        <a:noFill/>
        <a:ln>
          <a:noFill/>
        </a:ln>
        <a:effectLst/>
      </c:spPr>
    </c:plotArea>
    <c:legend>
      <c:legendPos val="b"/>
      <c:layout>
        <c:manualLayout>
          <c:xMode val="edge"/>
          <c:yMode val="edge"/>
          <c:x val="0.13345205430253115"/>
          <c:y val="0.73872275279955357"/>
          <c:w val="0.53371262249215756"/>
          <c:h val="3.3351455873316532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ysClr val="windowText" lastClr="000000"/>
          </a:solidFill>
        </a:defRPr>
      </a:pPr>
      <a:endParaRPr lang="sv-SE"/>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00022778814363E-2"/>
          <c:y val="1.0151594687027757E-2"/>
          <c:w val="0.89759744729424762"/>
          <c:h val="0.93337373737373741"/>
        </c:manualLayout>
      </c:layout>
      <c:lineChart>
        <c:grouping val="standard"/>
        <c:varyColors val="0"/>
        <c:ser>
          <c:idx val="0"/>
          <c:order val="0"/>
          <c:tx>
            <c:strRef>
              <c:f>'Tåg - Train 3'!$D$4</c:f>
              <c:strCache>
                <c:ptCount val="1"/>
                <c:pt idx="0">
                  <c:v>2019</c:v>
                </c:pt>
              </c:strCache>
            </c:strRef>
          </c:tx>
          <c:spPr>
            <a:ln w="15875" cap="rnd">
              <a:solidFill>
                <a:schemeClr val="tx1">
                  <a:alpha val="75000"/>
                </a:schemeClr>
              </a:solidFill>
              <a:prstDash val="sysDash"/>
              <a:round/>
            </a:ln>
            <a:effectLst/>
          </c:spPr>
          <c:marker>
            <c:symbol val="circle"/>
            <c:size val="3"/>
            <c:spPr>
              <a:solidFill>
                <a:schemeClr val="tx1">
                  <a:alpha val="75000"/>
                </a:schemeClr>
              </a:solidFill>
              <a:ln w="9525">
                <a:solidFill>
                  <a:schemeClr val="tx1">
                    <a:alpha val="75000"/>
                  </a:schemeClr>
                </a:solidFill>
              </a:ln>
              <a:effectLst/>
            </c:spPr>
          </c:marker>
          <c:cat>
            <c:strRef>
              <c:f>'Tåg - Train 3'!$B$5:$B$55</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'Tåg - Train 3'!$D$5:$D$56</c:f>
              <c:numCache>
                <c:formatCode>#,##0</c:formatCode>
                <c:ptCount val="52"/>
                <c:pt idx="0">
                  <c:v>762260187</c:v>
                </c:pt>
                <c:pt idx="1">
                  <c:v>838187552</c:v>
                </c:pt>
                <c:pt idx="2">
                  <c:v>840446815</c:v>
                </c:pt>
                <c:pt idx="3">
                  <c:v>841935476</c:v>
                </c:pt>
                <c:pt idx="4">
                  <c:v>811529361</c:v>
                </c:pt>
                <c:pt idx="5">
                  <c:v>779935077</c:v>
                </c:pt>
                <c:pt idx="6">
                  <c:v>838732856</c:v>
                </c:pt>
                <c:pt idx="7">
                  <c:v>828780999</c:v>
                </c:pt>
                <c:pt idx="8">
                  <c:v>904144978</c:v>
                </c:pt>
                <c:pt idx="9">
                  <c:v>863118739</c:v>
                </c:pt>
                <c:pt idx="10">
                  <c:v>889778368</c:v>
                </c:pt>
                <c:pt idx="11">
                  <c:v>885746198</c:v>
                </c:pt>
                <c:pt idx="12">
                  <c:v>897157600</c:v>
                </c:pt>
                <c:pt idx="13">
                  <c:v>913803131</c:v>
                </c:pt>
                <c:pt idx="14">
                  <c:v>908492623</c:v>
                </c:pt>
                <c:pt idx="15">
                  <c:v>739263507</c:v>
                </c:pt>
                <c:pt idx="16">
                  <c:v>848448670</c:v>
                </c:pt>
                <c:pt idx="17">
                  <c:v>861994303</c:v>
                </c:pt>
                <c:pt idx="18">
                  <c:v>909412104</c:v>
                </c:pt>
                <c:pt idx="19">
                  <c:v>863957021</c:v>
                </c:pt>
                <c:pt idx="20">
                  <c:v>867358699</c:v>
                </c:pt>
                <c:pt idx="21">
                  <c:v>724289993</c:v>
                </c:pt>
                <c:pt idx="22">
                  <c:v>839466179</c:v>
                </c:pt>
                <c:pt idx="23">
                  <c:v>856778946</c:v>
                </c:pt>
                <c:pt idx="24">
                  <c:v>767442879</c:v>
                </c:pt>
                <c:pt idx="25">
                  <c:v>879901182</c:v>
                </c:pt>
                <c:pt idx="26">
                  <c:v>908083732</c:v>
                </c:pt>
                <c:pt idx="27">
                  <c:v>801099215</c:v>
                </c:pt>
                <c:pt idx="28">
                  <c:v>698655832</c:v>
                </c:pt>
                <c:pt idx="29">
                  <c:v>652893892</c:v>
                </c:pt>
                <c:pt idx="30">
                  <c:v>747744776</c:v>
                </c:pt>
                <c:pt idx="31">
                  <c:v>732181683</c:v>
                </c:pt>
                <c:pt idx="32">
                  <c:v>779086231</c:v>
                </c:pt>
                <c:pt idx="33">
                  <c:v>813280870</c:v>
                </c:pt>
                <c:pt idx="34">
                  <c:v>770811395</c:v>
                </c:pt>
                <c:pt idx="35">
                  <c:v>904145389</c:v>
                </c:pt>
                <c:pt idx="36">
                  <c:v>860051354</c:v>
                </c:pt>
                <c:pt idx="37">
                  <c:v>865473590</c:v>
                </c:pt>
                <c:pt idx="38">
                  <c:v>875351410</c:v>
                </c:pt>
                <c:pt idx="39">
                  <c:v>878225282</c:v>
                </c:pt>
                <c:pt idx="40">
                  <c:v>875583803</c:v>
                </c:pt>
                <c:pt idx="41">
                  <c:v>841658602</c:v>
                </c:pt>
                <c:pt idx="42">
                  <c:v>862810624</c:v>
                </c:pt>
                <c:pt idx="43">
                  <c:v>819510379</c:v>
                </c:pt>
                <c:pt idx="44">
                  <c:v>871792902</c:v>
                </c:pt>
                <c:pt idx="45">
                  <c:v>803817652</c:v>
                </c:pt>
                <c:pt idx="46">
                  <c:v>870938126</c:v>
                </c:pt>
                <c:pt idx="47">
                  <c:v>901697021</c:v>
                </c:pt>
                <c:pt idx="48">
                  <c:v>861403132</c:v>
                </c:pt>
                <c:pt idx="49">
                  <c:v>891137175</c:v>
                </c:pt>
                <c:pt idx="50">
                  <c:v>834234298</c:v>
                </c:pt>
                <c:pt idx="51">
                  <c:v>507045252</c:v>
                </c:pt>
              </c:numCache>
            </c:numRef>
          </c:val>
          <c:smooth val="0"/>
          <c:extLst>
            <c:ext xmlns:c16="http://schemas.microsoft.com/office/drawing/2014/chart" uri="{C3380CC4-5D6E-409C-BE32-E72D297353CC}">
              <c16:uniqueId val="{00000000-E233-4043-97D8-035F93B65D5F}"/>
            </c:ext>
          </c:extLst>
        </c:ser>
        <c:ser>
          <c:idx val="1"/>
          <c:order val="1"/>
          <c:tx>
            <c:strRef>
              <c:f>'Tåg - Train 3'!$E$4</c:f>
              <c:strCache>
                <c:ptCount val="1"/>
                <c:pt idx="0">
                  <c:v>2020</c:v>
                </c:pt>
              </c:strCache>
            </c:strRef>
          </c:tx>
          <c:spPr>
            <a:ln w="15875" cap="rnd">
              <a:solidFill>
                <a:srgbClr val="92D050">
                  <a:alpha val="75000"/>
                </a:srgbClr>
              </a:solidFill>
              <a:round/>
            </a:ln>
            <a:effectLst/>
          </c:spPr>
          <c:marker>
            <c:symbol val="circle"/>
            <c:size val="3"/>
            <c:spPr>
              <a:solidFill>
                <a:srgbClr val="92D050">
                  <a:alpha val="75000"/>
                </a:srgbClr>
              </a:solidFill>
              <a:ln w="9525">
                <a:solidFill>
                  <a:srgbClr val="92D050">
                    <a:alpha val="75000"/>
                  </a:srgbClr>
                </a:solidFill>
              </a:ln>
              <a:effectLst/>
            </c:spPr>
          </c:marker>
          <c:cat>
            <c:strRef>
              <c:f>'Tåg - Train 3'!$B$5:$B$55</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'Tåg - Train 3'!$E$5:$E$56</c:f>
              <c:numCache>
                <c:formatCode>#,##0</c:formatCode>
                <c:ptCount val="52"/>
                <c:pt idx="0">
                  <c:v>439031437</c:v>
                </c:pt>
                <c:pt idx="1">
                  <c:v>853288381</c:v>
                </c:pt>
                <c:pt idx="2">
                  <c:v>939574529</c:v>
                </c:pt>
                <c:pt idx="3">
                  <c:v>882753605</c:v>
                </c:pt>
                <c:pt idx="4">
                  <c:v>844113590</c:v>
                </c:pt>
                <c:pt idx="5">
                  <c:v>893506113</c:v>
                </c:pt>
                <c:pt idx="6">
                  <c:v>908242361</c:v>
                </c:pt>
                <c:pt idx="7">
                  <c:v>879143981</c:v>
                </c:pt>
                <c:pt idx="8">
                  <c:v>938491756</c:v>
                </c:pt>
                <c:pt idx="9">
                  <c:v>944418059</c:v>
                </c:pt>
                <c:pt idx="10">
                  <c:v>908849333</c:v>
                </c:pt>
                <c:pt idx="11">
                  <c:v>940105490</c:v>
                </c:pt>
                <c:pt idx="12">
                  <c:v>896481386</c:v>
                </c:pt>
                <c:pt idx="13">
                  <c:v>893114643</c:v>
                </c:pt>
                <c:pt idx="14">
                  <c:v>731672768</c:v>
                </c:pt>
                <c:pt idx="15">
                  <c:v>790653547</c:v>
                </c:pt>
                <c:pt idx="16">
                  <c:v>844215175</c:v>
                </c:pt>
                <c:pt idx="17">
                  <c:v>743673698</c:v>
                </c:pt>
                <c:pt idx="18">
                  <c:v>903882260</c:v>
                </c:pt>
                <c:pt idx="19">
                  <c:v>809831179</c:v>
                </c:pt>
                <c:pt idx="20">
                  <c:v>783875394</c:v>
                </c:pt>
                <c:pt idx="21">
                  <c:v>794051442</c:v>
                </c:pt>
                <c:pt idx="22">
                  <c:v>760498294</c:v>
                </c:pt>
                <c:pt idx="23">
                  <c:v>757692434</c:v>
                </c:pt>
                <c:pt idx="24">
                  <c:v>682607333</c:v>
                </c:pt>
                <c:pt idx="25">
                  <c:v>856583130</c:v>
                </c:pt>
                <c:pt idx="26">
                  <c:v>867756788</c:v>
                </c:pt>
                <c:pt idx="27">
                  <c:v>795993318</c:v>
                </c:pt>
                <c:pt idx="28">
                  <c:v>699232951</c:v>
                </c:pt>
                <c:pt idx="29">
                  <c:v>657193937</c:v>
                </c:pt>
                <c:pt idx="30">
                  <c:v>720249333</c:v>
                </c:pt>
                <c:pt idx="31">
                  <c:v>766524573</c:v>
                </c:pt>
                <c:pt idx="32">
                  <c:v>852496070</c:v>
                </c:pt>
                <c:pt idx="33">
                  <c:v>831392039</c:v>
                </c:pt>
                <c:pt idx="34">
                  <c:v>828405542</c:v>
                </c:pt>
                <c:pt idx="35">
                  <c:v>883893676</c:v>
                </c:pt>
                <c:pt idx="36">
                  <c:v>912853744</c:v>
                </c:pt>
                <c:pt idx="37">
                  <c:v>908172359</c:v>
                </c:pt>
                <c:pt idx="38">
                  <c:v>883140013</c:v>
                </c:pt>
                <c:pt idx="39">
                  <c:v>903012936</c:v>
                </c:pt>
                <c:pt idx="40">
                  <c:v>923473972</c:v>
                </c:pt>
                <c:pt idx="41">
                  <c:v>885928966</c:v>
                </c:pt>
                <c:pt idx="42">
                  <c:v>861103319</c:v>
                </c:pt>
                <c:pt idx="43">
                  <c:v>848734351</c:v>
                </c:pt>
                <c:pt idx="44">
                  <c:v>896231057</c:v>
                </c:pt>
                <c:pt idx="45">
                  <c:v>904699620</c:v>
                </c:pt>
                <c:pt idx="46">
                  <c:v>929750042</c:v>
                </c:pt>
                <c:pt idx="47">
                  <c:v>929559662</c:v>
                </c:pt>
                <c:pt idx="48">
                  <c:v>942124668</c:v>
                </c:pt>
                <c:pt idx="49">
                  <c:v>959408473</c:v>
                </c:pt>
                <c:pt idx="50">
                  <c:v>901677215</c:v>
                </c:pt>
                <c:pt idx="51">
                  <c:v>641715808</c:v>
                </c:pt>
              </c:numCache>
            </c:numRef>
          </c:val>
          <c:smooth val="0"/>
          <c:extLst>
            <c:ext xmlns:c16="http://schemas.microsoft.com/office/drawing/2014/chart" uri="{C3380CC4-5D6E-409C-BE32-E72D297353CC}">
              <c16:uniqueId val="{00000001-E233-4043-97D8-035F93B65D5F}"/>
            </c:ext>
          </c:extLst>
        </c:ser>
        <c:dLbls>
          <c:showLegendKey val="0"/>
          <c:showVal val="0"/>
          <c:showCatName val="0"/>
          <c:showSerName val="0"/>
          <c:showPercent val="0"/>
          <c:showBubbleSize val="0"/>
        </c:dLbls>
        <c:marker val="1"/>
        <c:smooth val="0"/>
        <c:axId val="647715648"/>
        <c:axId val="647708432"/>
      </c:lineChart>
      <c:catAx>
        <c:axId val="6477156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647708432"/>
        <c:crosses val="autoZero"/>
        <c:auto val="1"/>
        <c:lblAlgn val="ctr"/>
        <c:lblOffset val="100"/>
        <c:tickLblSkip val="1"/>
        <c:noMultiLvlLbl val="0"/>
      </c:catAx>
      <c:valAx>
        <c:axId val="647708432"/>
        <c:scaling>
          <c:orientation val="minMax"/>
          <c:max val="10000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Miljontals bruttotonkm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647715648"/>
        <c:crosses val="autoZero"/>
        <c:crossBetween val="between"/>
        <c:dispUnits>
          <c:builtInUnit val="millions"/>
        </c:dispUnits>
      </c:valAx>
      <c:spPr>
        <a:noFill/>
        <a:ln>
          <a:noFill/>
        </a:ln>
        <a:effectLst/>
      </c:spPr>
    </c:plotArea>
    <c:legend>
      <c:legendPos val="b"/>
      <c:layout>
        <c:manualLayout>
          <c:xMode val="edge"/>
          <c:yMode val="edge"/>
          <c:x val="0.75642213473315834"/>
          <c:y val="0.42187445319335082"/>
          <c:w val="0.1788221784776903"/>
          <c:h val="0.22627369495479727"/>
        </c:manualLayout>
      </c:layout>
      <c:overlay val="1"/>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5114701295539616E-2"/>
          <c:y val="3.1388961548522103E-2"/>
          <c:w val="0.79640755264940932"/>
          <c:h val="0.83174604690433862"/>
        </c:manualLayout>
      </c:layout>
      <c:lineChart>
        <c:grouping val="standard"/>
        <c:varyColors val="0"/>
        <c:ser>
          <c:idx val="0"/>
          <c:order val="0"/>
          <c:tx>
            <c:strRef>
              <c:f>'Sjöfart - Maritime 1'!$D$4</c:f>
              <c:strCache>
                <c:ptCount val="1"/>
                <c:pt idx="0">
                  <c:v>2019</c:v>
                </c:pt>
              </c:strCache>
            </c:strRef>
          </c:tx>
          <c:spPr>
            <a:ln w="15875" cap="rnd">
              <a:solidFill>
                <a:sysClr val="windowText" lastClr="000000">
                  <a:alpha val="75000"/>
                </a:sysClr>
              </a:solidFill>
              <a:prstDash val="sysDash"/>
              <a:round/>
            </a:ln>
            <a:effectLst/>
          </c:spPr>
          <c:marker>
            <c:symbol val="circle"/>
            <c:size val="3"/>
            <c:spPr>
              <a:solidFill>
                <a:sysClr val="windowText" lastClr="000000">
                  <a:alpha val="75000"/>
                </a:sysClr>
              </a:solidFill>
              <a:ln w="9525">
                <a:noFill/>
              </a:ln>
              <a:effectLst/>
            </c:spPr>
          </c:marker>
          <c:cat>
            <c:strRef>
              <c:f>'Sjöfart - Maritime 1'!$A$5:$A$44</c:f>
              <c:strCache>
                <c:ptCount val="40"/>
                <c:pt idx="1">
                  <c:v>Mars </c:v>
                </c:pt>
                <c:pt idx="5">
                  <c:v>April</c:v>
                </c:pt>
                <c:pt idx="9">
                  <c:v>Maj</c:v>
                </c:pt>
                <c:pt idx="14">
                  <c:v>Jun</c:v>
                </c:pt>
                <c:pt idx="18">
                  <c:v>Juli</c:v>
                </c:pt>
                <c:pt idx="22">
                  <c:v>Aug</c:v>
                </c:pt>
                <c:pt idx="27">
                  <c:v>Sept</c:v>
                </c:pt>
                <c:pt idx="31">
                  <c:v>Okt</c:v>
                </c:pt>
                <c:pt idx="35">
                  <c:v>Nov</c:v>
                </c:pt>
                <c:pt idx="39">
                  <c:v>Dec</c:v>
                </c:pt>
              </c:strCache>
            </c:strRef>
          </c:cat>
          <c:val>
            <c:numRef>
              <c:f>'Sjöfart - Maritime 1'!$D$5:$D$44</c:f>
              <c:numCache>
                <c:formatCode>###########0</c:formatCode>
                <c:ptCount val="40"/>
                <c:pt idx="0">
                  <c:v>410</c:v>
                </c:pt>
                <c:pt idx="1">
                  <c:v>462</c:v>
                </c:pt>
                <c:pt idx="2">
                  <c:v>446</c:v>
                </c:pt>
                <c:pt idx="3">
                  <c:v>463</c:v>
                </c:pt>
                <c:pt idx="4">
                  <c:v>463</c:v>
                </c:pt>
                <c:pt idx="5">
                  <c:v>467</c:v>
                </c:pt>
                <c:pt idx="6">
                  <c:v>414</c:v>
                </c:pt>
                <c:pt idx="7">
                  <c:v>414</c:v>
                </c:pt>
                <c:pt idx="8">
                  <c:v>440</c:v>
                </c:pt>
                <c:pt idx="9">
                  <c:v>424</c:v>
                </c:pt>
                <c:pt idx="10">
                  <c:v>457</c:v>
                </c:pt>
                <c:pt idx="11">
                  <c:v>448</c:v>
                </c:pt>
                <c:pt idx="12">
                  <c:v>420</c:v>
                </c:pt>
                <c:pt idx="13">
                  <c:v>458</c:v>
                </c:pt>
                <c:pt idx="14">
                  <c:v>427</c:v>
                </c:pt>
                <c:pt idx="15">
                  <c:v>425</c:v>
                </c:pt>
                <c:pt idx="16">
                  <c:v>435</c:v>
                </c:pt>
                <c:pt idx="17">
                  <c:v>506</c:v>
                </c:pt>
                <c:pt idx="18">
                  <c:v>441</c:v>
                </c:pt>
                <c:pt idx="19">
                  <c:v>435</c:v>
                </c:pt>
                <c:pt idx="20">
                  <c:v>433</c:v>
                </c:pt>
                <c:pt idx="21">
                  <c:v>439</c:v>
                </c:pt>
                <c:pt idx="22">
                  <c:v>446</c:v>
                </c:pt>
                <c:pt idx="23">
                  <c:v>456</c:v>
                </c:pt>
                <c:pt idx="24">
                  <c:v>456</c:v>
                </c:pt>
                <c:pt idx="25">
                  <c:v>429</c:v>
                </c:pt>
                <c:pt idx="26">
                  <c:v>405</c:v>
                </c:pt>
                <c:pt idx="27">
                  <c:v>394</c:v>
                </c:pt>
                <c:pt idx="28">
                  <c:v>413</c:v>
                </c:pt>
                <c:pt idx="29">
                  <c:v>398</c:v>
                </c:pt>
                <c:pt idx="30">
                  <c:v>390</c:v>
                </c:pt>
                <c:pt idx="31">
                  <c:v>375</c:v>
                </c:pt>
                <c:pt idx="32">
                  <c:v>416</c:v>
                </c:pt>
                <c:pt idx="33">
                  <c:v>412</c:v>
                </c:pt>
                <c:pt idx="34">
                  <c:v>386</c:v>
                </c:pt>
                <c:pt idx="35">
                  <c:v>398</c:v>
                </c:pt>
                <c:pt idx="36">
                  <c:v>407</c:v>
                </c:pt>
                <c:pt idx="37">
                  <c:v>442</c:v>
                </c:pt>
                <c:pt idx="38">
                  <c:v>398</c:v>
                </c:pt>
                <c:pt idx="39">
                  <c:v>452</c:v>
                </c:pt>
              </c:numCache>
            </c:numRef>
          </c:val>
          <c:smooth val="0"/>
          <c:extLst>
            <c:ext xmlns:c16="http://schemas.microsoft.com/office/drawing/2014/chart" uri="{C3380CC4-5D6E-409C-BE32-E72D297353CC}">
              <c16:uniqueId val="{00000000-F5CE-4EEA-8C7B-A6BA89DF8F4E}"/>
            </c:ext>
          </c:extLst>
        </c:ser>
        <c:ser>
          <c:idx val="1"/>
          <c:order val="1"/>
          <c:tx>
            <c:strRef>
              <c:f>'Sjöfart - Maritime 1'!$E$4</c:f>
              <c:strCache>
                <c:ptCount val="1"/>
                <c:pt idx="0">
                  <c:v>2020</c:v>
                </c:pt>
              </c:strCache>
            </c:strRef>
          </c:tx>
          <c:spPr>
            <a:ln w="15875" cap="rnd">
              <a:solidFill>
                <a:srgbClr val="92D050">
                  <a:alpha val="75000"/>
                </a:srgbClr>
              </a:solidFill>
              <a:round/>
            </a:ln>
            <a:effectLst/>
          </c:spPr>
          <c:marker>
            <c:symbol val="circle"/>
            <c:size val="3"/>
            <c:spPr>
              <a:solidFill>
                <a:srgbClr val="70AD47">
                  <a:alpha val="75000"/>
                </a:srgbClr>
              </a:solidFill>
              <a:ln w="9525">
                <a:noFill/>
              </a:ln>
              <a:effectLst/>
            </c:spPr>
          </c:marker>
          <c:cat>
            <c:strRef>
              <c:f>'Sjöfart - Maritime 1'!$A$5:$A$44</c:f>
              <c:strCache>
                <c:ptCount val="40"/>
                <c:pt idx="1">
                  <c:v>Mars </c:v>
                </c:pt>
                <c:pt idx="5">
                  <c:v>April</c:v>
                </c:pt>
                <c:pt idx="9">
                  <c:v>Maj</c:v>
                </c:pt>
                <c:pt idx="14">
                  <c:v>Jun</c:v>
                </c:pt>
                <c:pt idx="18">
                  <c:v>Juli</c:v>
                </c:pt>
                <c:pt idx="22">
                  <c:v>Aug</c:v>
                </c:pt>
                <c:pt idx="27">
                  <c:v>Sept</c:v>
                </c:pt>
                <c:pt idx="31">
                  <c:v>Okt</c:v>
                </c:pt>
                <c:pt idx="35">
                  <c:v>Nov</c:v>
                </c:pt>
                <c:pt idx="39">
                  <c:v>Dec</c:v>
                </c:pt>
              </c:strCache>
            </c:strRef>
          </c:cat>
          <c:val>
            <c:numRef>
              <c:f>'Sjöfart - Maritime 1'!$E$5:$E$44</c:f>
              <c:numCache>
                <c:formatCode>###########0</c:formatCode>
                <c:ptCount val="40"/>
                <c:pt idx="0">
                  <c:v>391</c:v>
                </c:pt>
                <c:pt idx="1">
                  <c:v>405</c:v>
                </c:pt>
                <c:pt idx="2">
                  <c:v>448</c:v>
                </c:pt>
                <c:pt idx="3">
                  <c:v>409</c:v>
                </c:pt>
                <c:pt idx="4">
                  <c:v>375</c:v>
                </c:pt>
                <c:pt idx="5">
                  <c:v>342</c:v>
                </c:pt>
                <c:pt idx="6">
                  <c:v>368</c:v>
                </c:pt>
                <c:pt idx="7">
                  <c:v>312</c:v>
                </c:pt>
                <c:pt idx="8">
                  <c:v>355</c:v>
                </c:pt>
                <c:pt idx="9">
                  <c:v>398</c:v>
                </c:pt>
                <c:pt idx="10">
                  <c:v>352</c:v>
                </c:pt>
                <c:pt idx="11">
                  <c:v>328</c:v>
                </c:pt>
                <c:pt idx="12">
                  <c:v>330</c:v>
                </c:pt>
                <c:pt idx="13">
                  <c:v>386</c:v>
                </c:pt>
                <c:pt idx="14">
                  <c:v>339</c:v>
                </c:pt>
                <c:pt idx="15">
                  <c:v>377</c:v>
                </c:pt>
                <c:pt idx="16">
                  <c:v>342</c:v>
                </c:pt>
                <c:pt idx="17">
                  <c:v>359</c:v>
                </c:pt>
                <c:pt idx="18">
                  <c:v>342</c:v>
                </c:pt>
                <c:pt idx="19">
                  <c:v>325</c:v>
                </c:pt>
                <c:pt idx="20">
                  <c:v>379</c:v>
                </c:pt>
                <c:pt idx="21">
                  <c:v>375</c:v>
                </c:pt>
                <c:pt idx="22">
                  <c:v>348</c:v>
                </c:pt>
                <c:pt idx="23">
                  <c:v>353</c:v>
                </c:pt>
                <c:pt idx="24">
                  <c:v>355</c:v>
                </c:pt>
                <c:pt idx="25">
                  <c:v>354</c:v>
                </c:pt>
                <c:pt idx="26">
                  <c:v>341</c:v>
                </c:pt>
                <c:pt idx="27">
                  <c:v>378</c:v>
                </c:pt>
                <c:pt idx="28">
                  <c:v>401</c:v>
                </c:pt>
                <c:pt idx="29">
                  <c:v>388</c:v>
                </c:pt>
                <c:pt idx="30">
                  <c:v>350</c:v>
                </c:pt>
                <c:pt idx="31">
                  <c:v>361</c:v>
                </c:pt>
                <c:pt idx="32">
                  <c:v>379</c:v>
                </c:pt>
                <c:pt idx="33">
                  <c:v>356</c:v>
                </c:pt>
                <c:pt idx="34">
                  <c:v>325</c:v>
                </c:pt>
                <c:pt idx="35">
                  <c:v>339</c:v>
                </c:pt>
                <c:pt idx="36">
                  <c:v>346</c:v>
                </c:pt>
                <c:pt idx="37">
                  <c:v>351</c:v>
                </c:pt>
                <c:pt idx="38">
                  <c:v>382</c:v>
                </c:pt>
                <c:pt idx="39">
                  <c:v>408</c:v>
                </c:pt>
              </c:numCache>
            </c:numRef>
          </c:val>
          <c:smooth val="0"/>
          <c:extLst>
            <c:ext xmlns:c16="http://schemas.microsoft.com/office/drawing/2014/chart" uri="{C3380CC4-5D6E-409C-BE32-E72D297353CC}">
              <c16:uniqueId val="{00000001-F5CE-4EEA-8C7B-A6BA89DF8F4E}"/>
            </c:ext>
          </c:extLst>
        </c:ser>
        <c:dLbls>
          <c:showLegendKey val="0"/>
          <c:showVal val="0"/>
          <c:showCatName val="0"/>
          <c:showSerName val="0"/>
          <c:showPercent val="0"/>
          <c:showBubbleSize val="0"/>
        </c:dLbls>
        <c:marker val="1"/>
        <c:smooth val="0"/>
        <c:axId val="935370144"/>
        <c:axId val="935370800"/>
      </c:lineChart>
      <c:catAx>
        <c:axId val="935370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935370800"/>
        <c:crosses val="autoZero"/>
        <c:auto val="1"/>
        <c:lblAlgn val="ctr"/>
        <c:lblOffset val="100"/>
        <c:noMultiLvlLbl val="0"/>
      </c:catAx>
      <c:valAx>
        <c:axId val="935370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Antal anlöp</a:t>
                </a:r>
              </a:p>
            </c:rich>
          </c:tx>
          <c:layout>
            <c:manualLayout>
              <c:xMode val="edge"/>
              <c:yMode val="edge"/>
              <c:x val="1.2851357964816126E-3"/>
              <c:y val="0.39646771477280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9353701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bg1">
                  <a:lumMod val="50000"/>
                </a:schemeClr>
              </a:solidFill>
              <a:ln>
                <a:noFill/>
              </a:ln>
              <a:effectLst/>
            </c:spPr>
            <c:extLst>
              <c:ext xmlns:c16="http://schemas.microsoft.com/office/drawing/2014/chart" uri="{C3380CC4-5D6E-409C-BE32-E72D297353CC}">
                <c16:uniqueId val="{00000001-7424-4BD2-8B5B-58AFF6B456EF}"/>
              </c:ext>
            </c:extLst>
          </c:dPt>
          <c:dPt>
            <c:idx val="1"/>
            <c:invertIfNegative val="0"/>
            <c:bubble3D val="0"/>
            <c:spPr>
              <a:solidFill>
                <a:srgbClr val="92D050"/>
              </a:solidFill>
              <a:ln>
                <a:noFill/>
              </a:ln>
              <a:effectLst/>
            </c:spPr>
            <c:extLst>
              <c:ext xmlns:c16="http://schemas.microsoft.com/office/drawing/2014/chart" uri="{C3380CC4-5D6E-409C-BE32-E72D297353CC}">
                <c16:uniqueId val="{00000003-7424-4BD2-8B5B-58AFF6B456EF}"/>
              </c:ext>
            </c:extLst>
          </c:dPt>
          <c:dPt>
            <c:idx val="2"/>
            <c:invertIfNegative val="0"/>
            <c:bubble3D val="0"/>
            <c:spPr>
              <a:solidFill>
                <a:schemeClr val="bg1">
                  <a:lumMod val="50000"/>
                </a:schemeClr>
              </a:solidFill>
              <a:ln>
                <a:noFill/>
              </a:ln>
              <a:effectLst/>
            </c:spPr>
            <c:extLst>
              <c:ext xmlns:c16="http://schemas.microsoft.com/office/drawing/2014/chart" uri="{C3380CC4-5D6E-409C-BE32-E72D297353CC}">
                <c16:uniqueId val="{00000005-7424-4BD2-8B5B-58AFF6B456EF}"/>
              </c:ext>
            </c:extLst>
          </c:dPt>
          <c:dPt>
            <c:idx val="3"/>
            <c:invertIfNegative val="0"/>
            <c:bubble3D val="0"/>
            <c:spPr>
              <a:solidFill>
                <a:srgbClr val="92D050"/>
              </a:solidFill>
              <a:ln>
                <a:noFill/>
              </a:ln>
              <a:effectLst/>
            </c:spPr>
            <c:extLst>
              <c:ext xmlns:c16="http://schemas.microsoft.com/office/drawing/2014/chart" uri="{C3380CC4-5D6E-409C-BE32-E72D297353CC}">
                <c16:uniqueId val="{00000007-7424-4BD2-8B5B-58AFF6B456EF}"/>
              </c:ext>
            </c:extLst>
          </c:dPt>
          <c:dPt>
            <c:idx val="4"/>
            <c:invertIfNegative val="0"/>
            <c:bubble3D val="0"/>
            <c:spPr>
              <a:solidFill>
                <a:schemeClr val="bg1">
                  <a:lumMod val="50000"/>
                </a:schemeClr>
              </a:solidFill>
              <a:ln>
                <a:noFill/>
              </a:ln>
              <a:effectLst/>
            </c:spPr>
            <c:extLst>
              <c:ext xmlns:c16="http://schemas.microsoft.com/office/drawing/2014/chart" uri="{C3380CC4-5D6E-409C-BE32-E72D297353CC}">
                <c16:uniqueId val="{00000009-7424-4BD2-8B5B-58AFF6B456EF}"/>
              </c:ext>
            </c:extLst>
          </c:dPt>
          <c:dPt>
            <c:idx val="5"/>
            <c:invertIfNegative val="0"/>
            <c:bubble3D val="0"/>
            <c:spPr>
              <a:solidFill>
                <a:srgbClr val="92D050"/>
              </a:solidFill>
              <a:ln>
                <a:noFill/>
              </a:ln>
              <a:effectLst/>
            </c:spPr>
            <c:extLst>
              <c:ext xmlns:c16="http://schemas.microsoft.com/office/drawing/2014/chart" uri="{C3380CC4-5D6E-409C-BE32-E72D297353CC}">
                <c16:uniqueId val="{0000000B-7424-4BD2-8B5B-58AFF6B456EF}"/>
              </c:ext>
            </c:extLst>
          </c:dPt>
          <c:cat>
            <c:multiLvlStrRef>
              <c:f>'Sjöfart - Maritime 2'!$D$3:$I$4</c:f>
              <c:multiLvlStrCache>
                <c:ptCount val="6"/>
                <c:lvl>
                  <c:pt idx="0">
                    <c:v>Q1</c:v>
                  </c:pt>
                  <c:pt idx="1">
                    <c:v>Q1</c:v>
                  </c:pt>
                  <c:pt idx="2">
                    <c:v>Q2</c:v>
                  </c:pt>
                  <c:pt idx="3">
                    <c:v>Q2</c:v>
                  </c:pt>
                  <c:pt idx="4">
                    <c:v>Q3</c:v>
                  </c:pt>
                  <c:pt idx="5">
                    <c:v>Q3</c:v>
                  </c:pt>
                </c:lvl>
                <c:lvl>
                  <c:pt idx="0">
                    <c:v>2019</c:v>
                  </c:pt>
                  <c:pt idx="1">
                    <c:v>2020</c:v>
                  </c:pt>
                  <c:pt idx="2">
                    <c:v>2019</c:v>
                  </c:pt>
                  <c:pt idx="3">
                    <c:v>2020</c:v>
                  </c:pt>
                  <c:pt idx="4">
                    <c:v>2019</c:v>
                  </c:pt>
                  <c:pt idx="5">
                    <c:v>2020</c:v>
                  </c:pt>
                </c:lvl>
              </c:multiLvlStrCache>
            </c:multiLvlStrRef>
          </c:cat>
          <c:val>
            <c:numRef>
              <c:f>'Sjöfart - Maritime 2'!$D$5:$I$5</c:f>
              <c:numCache>
                <c:formatCode>#,##0</c:formatCode>
                <c:ptCount val="6"/>
                <c:pt idx="0">
                  <c:v>20010</c:v>
                </c:pt>
                <c:pt idx="1">
                  <c:v>18149</c:v>
                </c:pt>
                <c:pt idx="2">
                  <c:v>20721</c:v>
                </c:pt>
                <c:pt idx="3">
                  <c:v>15306</c:v>
                </c:pt>
                <c:pt idx="4">
                  <c:v>21919</c:v>
                </c:pt>
                <c:pt idx="5">
                  <c:v>18026</c:v>
                </c:pt>
              </c:numCache>
            </c:numRef>
          </c:val>
          <c:extLst>
            <c:ext xmlns:c16="http://schemas.microsoft.com/office/drawing/2014/chart" uri="{C3380CC4-5D6E-409C-BE32-E72D297353CC}">
              <c16:uniqueId val="{0000000C-7424-4BD2-8B5B-58AFF6B456EF}"/>
            </c:ext>
          </c:extLst>
        </c:ser>
        <c:dLbls>
          <c:showLegendKey val="0"/>
          <c:showVal val="0"/>
          <c:showCatName val="0"/>
          <c:showSerName val="0"/>
          <c:showPercent val="0"/>
          <c:showBubbleSize val="0"/>
        </c:dLbls>
        <c:gapWidth val="103"/>
        <c:overlap val="-66"/>
        <c:axId val="956148751"/>
        <c:axId val="881659695"/>
      </c:barChart>
      <c:catAx>
        <c:axId val="9561487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81659695"/>
        <c:crosses val="autoZero"/>
        <c:auto val="1"/>
        <c:lblAlgn val="ctr"/>
        <c:lblOffset val="100"/>
        <c:noMultiLvlLbl val="0"/>
      </c:catAx>
      <c:valAx>
        <c:axId val="8816596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Antal fartyg</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9561487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sv-SE"/>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'Sjöfart - Maritime 2'!$B$7</c:f>
              <c:strCache>
                <c:ptCount val="1"/>
                <c:pt idx="0">
                  <c:v>utrikes</c:v>
                </c:pt>
              </c:strCache>
            </c:strRef>
          </c:tx>
          <c:spPr>
            <a:solidFill>
              <a:schemeClr val="accent1"/>
            </a:solidFill>
            <a:ln>
              <a:noFill/>
            </a:ln>
            <a:effectLst/>
          </c:spPr>
          <c:invertIfNegative val="0"/>
          <c:cat>
            <c:multiLvlStrRef>
              <c:f>'Sjöfart - Maritime 2'!$D$3:$I$4</c:f>
              <c:multiLvlStrCache>
                <c:ptCount val="6"/>
                <c:lvl>
                  <c:pt idx="0">
                    <c:v>Q1</c:v>
                  </c:pt>
                  <c:pt idx="1">
                    <c:v>Q1</c:v>
                  </c:pt>
                  <c:pt idx="2">
                    <c:v>Q2</c:v>
                  </c:pt>
                  <c:pt idx="3">
                    <c:v>Q2</c:v>
                  </c:pt>
                  <c:pt idx="4">
                    <c:v>Q3</c:v>
                  </c:pt>
                  <c:pt idx="5">
                    <c:v>Q3</c:v>
                  </c:pt>
                </c:lvl>
                <c:lvl>
                  <c:pt idx="0">
                    <c:v>2019</c:v>
                  </c:pt>
                  <c:pt idx="1">
                    <c:v>2020</c:v>
                  </c:pt>
                  <c:pt idx="2">
                    <c:v>2019</c:v>
                  </c:pt>
                  <c:pt idx="3">
                    <c:v>2020</c:v>
                  </c:pt>
                  <c:pt idx="4">
                    <c:v>2019</c:v>
                  </c:pt>
                  <c:pt idx="5">
                    <c:v>2020</c:v>
                  </c:pt>
                </c:lvl>
              </c:multiLvlStrCache>
            </c:multiLvlStrRef>
          </c:cat>
          <c:val>
            <c:numRef>
              <c:f>'Sjöfart - Maritime 2'!$D$7:$I$7</c:f>
              <c:numCache>
                <c:formatCode>#,##0</c:formatCode>
                <c:ptCount val="6"/>
                <c:pt idx="0">
                  <c:v>37151.81</c:v>
                </c:pt>
                <c:pt idx="1">
                  <c:v>37371.063999999998</c:v>
                </c:pt>
                <c:pt idx="2">
                  <c:v>36761.057000000001</c:v>
                </c:pt>
                <c:pt idx="3">
                  <c:v>36073.925000000003</c:v>
                </c:pt>
                <c:pt idx="4">
                  <c:v>36357.455999999998</c:v>
                </c:pt>
                <c:pt idx="5">
                  <c:v>34809.474000000002</c:v>
                </c:pt>
              </c:numCache>
            </c:numRef>
          </c:val>
          <c:extLst>
            <c:ext xmlns:c16="http://schemas.microsoft.com/office/drawing/2014/chart" uri="{C3380CC4-5D6E-409C-BE32-E72D297353CC}">
              <c16:uniqueId val="{00000000-2395-4F11-B491-D8AA365B2460}"/>
            </c:ext>
          </c:extLst>
        </c:ser>
        <c:ser>
          <c:idx val="1"/>
          <c:order val="1"/>
          <c:tx>
            <c:strRef>
              <c:f>'Sjöfart - Maritime 2'!$B$8</c:f>
              <c:strCache>
                <c:ptCount val="1"/>
                <c:pt idx="0">
                  <c:v>inrikes</c:v>
                </c:pt>
              </c:strCache>
            </c:strRef>
          </c:tx>
          <c:spPr>
            <a:solidFill>
              <a:schemeClr val="accent2"/>
            </a:solidFill>
            <a:ln>
              <a:noFill/>
            </a:ln>
            <a:effectLst/>
          </c:spPr>
          <c:invertIfNegative val="0"/>
          <c:cat>
            <c:multiLvlStrRef>
              <c:f>'Sjöfart - Maritime 2'!$D$3:$I$4</c:f>
              <c:multiLvlStrCache>
                <c:ptCount val="6"/>
                <c:lvl>
                  <c:pt idx="0">
                    <c:v>Q1</c:v>
                  </c:pt>
                  <c:pt idx="1">
                    <c:v>Q1</c:v>
                  </c:pt>
                  <c:pt idx="2">
                    <c:v>Q2</c:v>
                  </c:pt>
                  <c:pt idx="3">
                    <c:v>Q2</c:v>
                  </c:pt>
                  <c:pt idx="4">
                    <c:v>Q3</c:v>
                  </c:pt>
                  <c:pt idx="5">
                    <c:v>Q3</c:v>
                  </c:pt>
                </c:lvl>
                <c:lvl>
                  <c:pt idx="0">
                    <c:v>2019</c:v>
                  </c:pt>
                  <c:pt idx="1">
                    <c:v>2020</c:v>
                  </c:pt>
                  <c:pt idx="2">
                    <c:v>2019</c:v>
                  </c:pt>
                  <c:pt idx="3">
                    <c:v>2020</c:v>
                  </c:pt>
                  <c:pt idx="4">
                    <c:v>2019</c:v>
                  </c:pt>
                  <c:pt idx="5">
                    <c:v>2020</c:v>
                  </c:pt>
                </c:lvl>
              </c:multiLvlStrCache>
            </c:multiLvlStrRef>
          </c:cat>
          <c:val>
            <c:numRef>
              <c:f>'Sjöfart - Maritime 2'!$D$8:$I$8</c:f>
              <c:numCache>
                <c:formatCode>#,##0</c:formatCode>
                <c:ptCount val="6"/>
                <c:pt idx="0">
                  <c:v>6053.7150000000001</c:v>
                </c:pt>
                <c:pt idx="1">
                  <c:v>6003.0069999999996</c:v>
                </c:pt>
                <c:pt idx="2">
                  <c:v>6390.3720000000003</c:v>
                </c:pt>
                <c:pt idx="3">
                  <c:v>6640.8119999999999</c:v>
                </c:pt>
                <c:pt idx="4">
                  <c:v>7157.98</c:v>
                </c:pt>
                <c:pt idx="5">
                  <c:v>6247.8990000000003</c:v>
                </c:pt>
              </c:numCache>
            </c:numRef>
          </c:val>
          <c:extLst>
            <c:ext xmlns:c16="http://schemas.microsoft.com/office/drawing/2014/chart" uri="{C3380CC4-5D6E-409C-BE32-E72D297353CC}">
              <c16:uniqueId val="{00000001-2395-4F11-B491-D8AA365B2460}"/>
            </c:ext>
          </c:extLst>
        </c:ser>
        <c:dLbls>
          <c:showLegendKey val="0"/>
          <c:showVal val="0"/>
          <c:showCatName val="0"/>
          <c:showSerName val="0"/>
          <c:showPercent val="0"/>
          <c:showBubbleSize val="0"/>
        </c:dLbls>
        <c:gapWidth val="150"/>
        <c:overlap val="100"/>
        <c:axId val="776917440"/>
        <c:axId val="821253456"/>
      </c:barChart>
      <c:catAx>
        <c:axId val="776917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821253456"/>
        <c:crosses val="autoZero"/>
        <c:auto val="1"/>
        <c:lblAlgn val="ctr"/>
        <c:lblOffset val="100"/>
        <c:noMultiLvlLbl val="0"/>
      </c:catAx>
      <c:valAx>
        <c:axId val="821253456"/>
        <c:scaling>
          <c:orientation val="minMax"/>
          <c:max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Tusentals ton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7769174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'Sjöfart - Maritime 2'!$B$10</c:f>
              <c:strCache>
                <c:ptCount val="1"/>
                <c:pt idx="0">
                  <c:v>utrikes</c:v>
                </c:pt>
              </c:strCache>
            </c:strRef>
          </c:tx>
          <c:spPr>
            <a:solidFill>
              <a:schemeClr val="accent1"/>
            </a:solidFill>
            <a:ln>
              <a:noFill/>
            </a:ln>
            <a:effectLst/>
          </c:spPr>
          <c:invertIfNegative val="0"/>
          <c:cat>
            <c:multiLvlStrRef>
              <c:f>'Sjöfart - Maritime 2'!$D$3:$I$4</c:f>
              <c:multiLvlStrCache>
                <c:ptCount val="6"/>
                <c:lvl>
                  <c:pt idx="0">
                    <c:v>Q1</c:v>
                  </c:pt>
                  <c:pt idx="1">
                    <c:v>Q1</c:v>
                  </c:pt>
                  <c:pt idx="2">
                    <c:v>Q2</c:v>
                  </c:pt>
                  <c:pt idx="3">
                    <c:v>Q2</c:v>
                  </c:pt>
                  <c:pt idx="4">
                    <c:v>Q3</c:v>
                  </c:pt>
                  <c:pt idx="5">
                    <c:v>Q3</c:v>
                  </c:pt>
                </c:lvl>
                <c:lvl>
                  <c:pt idx="0">
                    <c:v>2019</c:v>
                  </c:pt>
                  <c:pt idx="1">
                    <c:v>2020</c:v>
                  </c:pt>
                  <c:pt idx="2">
                    <c:v>2019</c:v>
                  </c:pt>
                  <c:pt idx="3">
                    <c:v>2020</c:v>
                  </c:pt>
                  <c:pt idx="4">
                    <c:v>2019</c:v>
                  </c:pt>
                  <c:pt idx="5">
                    <c:v>2020</c:v>
                  </c:pt>
                </c:lvl>
              </c:multiLvlStrCache>
            </c:multiLvlStrRef>
          </c:cat>
          <c:val>
            <c:numRef>
              <c:f>'Sjöfart - Maritime 2'!$D$10:$I$10</c:f>
              <c:numCache>
                <c:formatCode>#,##0</c:formatCode>
                <c:ptCount val="6"/>
                <c:pt idx="0">
                  <c:v>2341.558</c:v>
                </c:pt>
                <c:pt idx="1">
                  <c:v>1977.261</c:v>
                </c:pt>
                <c:pt idx="2">
                  <c:v>3782.7620000000002</c:v>
                </c:pt>
                <c:pt idx="3">
                  <c:v>878.62099999999998</c:v>
                </c:pt>
                <c:pt idx="4">
                  <c:v>4679.4440000000004</c:v>
                </c:pt>
                <c:pt idx="5">
                  <c:v>1865.7719999999999</c:v>
                </c:pt>
              </c:numCache>
            </c:numRef>
          </c:val>
          <c:extLst>
            <c:ext xmlns:c16="http://schemas.microsoft.com/office/drawing/2014/chart" uri="{C3380CC4-5D6E-409C-BE32-E72D297353CC}">
              <c16:uniqueId val="{00000000-AF83-4AB0-9EFD-C8670654B68E}"/>
            </c:ext>
          </c:extLst>
        </c:ser>
        <c:ser>
          <c:idx val="1"/>
          <c:order val="1"/>
          <c:tx>
            <c:strRef>
              <c:f>'Sjöfart - Maritime 2'!$B$11</c:f>
              <c:strCache>
                <c:ptCount val="1"/>
                <c:pt idx="0">
                  <c:v>inrikes</c:v>
                </c:pt>
              </c:strCache>
            </c:strRef>
          </c:tx>
          <c:spPr>
            <a:solidFill>
              <a:schemeClr val="accent2"/>
            </a:solidFill>
            <a:ln>
              <a:noFill/>
            </a:ln>
            <a:effectLst/>
          </c:spPr>
          <c:invertIfNegative val="0"/>
          <c:cat>
            <c:multiLvlStrRef>
              <c:f>'Sjöfart - Maritime 2'!$D$3:$I$4</c:f>
              <c:multiLvlStrCache>
                <c:ptCount val="6"/>
                <c:lvl>
                  <c:pt idx="0">
                    <c:v>Q1</c:v>
                  </c:pt>
                  <c:pt idx="1">
                    <c:v>Q1</c:v>
                  </c:pt>
                  <c:pt idx="2">
                    <c:v>Q2</c:v>
                  </c:pt>
                  <c:pt idx="3">
                    <c:v>Q2</c:v>
                  </c:pt>
                  <c:pt idx="4">
                    <c:v>Q3</c:v>
                  </c:pt>
                  <c:pt idx="5">
                    <c:v>Q3</c:v>
                  </c:pt>
                </c:lvl>
                <c:lvl>
                  <c:pt idx="0">
                    <c:v>2019</c:v>
                  </c:pt>
                  <c:pt idx="1">
                    <c:v>2020</c:v>
                  </c:pt>
                  <c:pt idx="2">
                    <c:v>2019</c:v>
                  </c:pt>
                  <c:pt idx="3">
                    <c:v>2020</c:v>
                  </c:pt>
                  <c:pt idx="4">
                    <c:v>2019</c:v>
                  </c:pt>
                  <c:pt idx="5">
                    <c:v>2020</c:v>
                  </c:pt>
                </c:lvl>
              </c:multiLvlStrCache>
            </c:multiLvlStrRef>
          </c:cat>
          <c:val>
            <c:numRef>
              <c:f>'Sjöfart - Maritime 2'!$D$11:$I$11</c:f>
              <c:numCache>
                <c:formatCode>#,##0</c:formatCode>
                <c:ptCount val="6"/>
                <c:pt idx="0">
                  <c:v>183.26</c:v>
                </c:pt>
                <c:pt idx="1">
                  <c:v>166.98099999999999</c:v>
                </c:pt>
                <c:pt idx="2">
                  <c:v>500.11799999999999</c:v>
                </c:pt>
                <c:pt idx="3">
                  <c:v>191.75700000000001</c:v>
                </c:pt>
                <c:pt idx="4">
                  <c:v>873.64700000000005</c:v>
                </c:pt>
                <c:pt idx="5">
                  <c:v>702.89300000000003</c:v>
                </c:pt>
              </c:numCache>
            </c:numRef>
          </c:val>
          <c:extLst>
            <c:ext xmlns:c16="http://schemas.microsoft.com/office/drawing/2014/chart" uri="{C3380CC4-5D6E-409C-BE32-E72D297353CC}">
              <c16:uniqueId val="{00000001-AF83-4AB0-9EFD-C8670654B68E}"/>
            </c:ext>
          </c:extLst>
        </c:ser>
        <c:dLbls>
          <c:showLegendKey val="0"/>
          <c:showVal val="0"/>
          <c:showCatName val="0"/>
          <c:showSerName val="0"/>
          <c:showPercent val="0"/>
          <c:showBubbleSize val="0"/>
        </c:dLbls>
        <c:gapWidth val="150"/>
        <c:overlap val="100"/>
        <c:axId val="787227536"/>
        <c:axId val="683699584"/>
      </c:barChart>
      <c:catAx>
        <c:axId val="787227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683699584"/>
        <c:crosses val="autoZero"/>
        <c:auto val="1"/>
        <c:lblAlgn val="ctr"/>
        <c:lblOffset val="100"/>
        <c:noMultiLvlLbl val="0"/>
      </c:catAx>
      <c:valAx>
        <c:axId val="683699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Tusentals passagerare</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7872275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'Flygtrafik - Air 1'!$D$5</c:f>
              <c:strCache>
                <c:ptCount val="1"/>
                <c:pt idx="0">
                  <c:v>2019</c:v>
                </c:pt>
              </c:strCache>
            </c:strRef>
          </c:tx>
          <c:spPr>
            <a:ln w="22225" cap="rnd">
              <a:solidFill>
                <a:sysClr val="windowText" lastClr="000000"/>
              </a:solidFill>
              <a:prstDash val="sysDash"/>
              <a:round/>
            </a:ln>
            <a:effectLst/>
          </c:spPr>
          <c:marker>
            <c:symbol val="circle"/>
            <c:size val="3"/>
            <c:spPr>
              <a:solidFill>
                <a:schemeClr val="tx1"/>
              </a:solidFill>
              <a:ln w="9525">
                <a:solidFill>
                  <a:sysClr val="windowText" lastClr="000000"/>
                </a:solidFill>
                <a:prstDash val="sysDash"/>
              </a:ln>
              <a:effectLst/>
            </c:spPr>
          </c:marker>
          <c:cat>
            <c:strRef>
              <c:f>'Flygtrafik - Air 1'!$B$7:$B$48</c:f>
              <c:strCache>
                <c:ptCount val="39"/>
                <c:pt idx="0">
                  <c:v>Mar</c:v>
                </c:pt>
                <c:pt idx="4">
                  <c:v>Apr</c:v>
                </c:pt>
                <c:pt idx="8">
                  <c:v>Maj</c:v>
                </c:pt>
                <c:pt idx="13">
                  <c:v>Jun</c:v>
                </c:pt>
                <c:pt idx="17">
                  <c:v>Jul</c:v>
                </c:pt>
                <c:pt idx="21">
                  <c:v>Aug</c:v>
                </c:pt>
                <c:pt idx="26">
                  <c:v>Sep</c:v>
                </c:pt>
                <c:pt idx="30">
                  <c:v>Okt</c:v>
                </c:pt>
                <c:pt idx="34">
                  <c:v>Nov</c:v>
                </c:pt>
                <c:pt idx="38">
                  <c:v>Dec</c:v>
                </c:pt>
              </c:strCache>
            </c:strRef>
          </c:cat>
          <c:val>
            <c:numRef>
              <c:f>'Flygtrafik - Air 1'!$D$7:$D$48</c:f>
              <c:numCache>
                <c:formatCode>#,##0</c:formatCode>
                <c:ptCount val="42"/>
                <c:pt idx="0">
                  <c:v>3029</c:v>
                </c:pt>
                <c:pt idx="1">
                  <c:v>2980</c:v>
                </c:pt>
                <c:pt idx="2">
                  <c:v>2972</c:v>
                </c:pt>
                <c:pt idx="3">
                  <c:v>2958</c:v>
                </c:pt>
                <c:pt idx="4">
                  <c:v>2267</c:v>
                </c:pt>
                <c:pt idx="5">
                  <c:v>2687</c:v>
                </c:pt>
                <c:pt idx="6">
                  <c:v>2016</c:v>
                </c:pt>
                <c:pt idx="7">
                  <c:v>2912</c:v>
                </c:pt>
                <c:pt idx="8">
                  <c:v>2949</c:v>
                </c:pt>
                <c:pt idx="9">
                  <c:v>3009</c:v>
                </c:pt>
                <c:pt idx="10">
                  <c:v>2369</c:v>
                </c:pt>
                <c:pt idx="11">
                  <c:v>2452</c:v>
                </c:pt>
                <c:pt idx="12">
                  <c:v>2960</c:v>
                </c:pt>
                <c:pt idx="13">
                  <c:v>2283</c:v>
                </c:pt>
                <c:pt idx="14">
                  <c:v>2436</c:v>
                </c:pt>
                <c:pt idx="15">
                  <c:v>2294</c:v>
                </c:pt>
                <c:pt idx="16">
                  <c:v>1780</c:v>
                </c:pt>
                <c:pt idx="17">
                  <c:v>1778</c:v>
                </c:pt>
                <c:pt idx="18">
                  <c:v>1806</c:v>
                </c:pt>
                <c:pt idx="19">
                  <c:v>1814</c:v>
                </c:pt>
                <c:pt idx="20">
                  <c:v>1915</c:v>
                </c:pt>
                <c:pt idx="21">
                  <c:v>2320</c:v>
                </c:pt>
                <c:pt idx="22">
                  <c:v>2609</c:v>
                </c:pt>
                <c:pt idx="23">
                  <c:v>2790</c:v>
                </c:pt>
                <c:pt idx="24">
                  <c:v>2816</c:v>
                </c:pt>
                <c:pt idx="25">
                  <c:v>2925</c:v>
                </c:pt>
                <c:pt idx="26">
                  <c:v>2885</c:v>
                </c:pt>
                <c:pt idx="27">
                  <c:v>2860</c:v>
                </c:pt>
                <c:pt idx="28">
                  <c:v>2885</c:v>
                </c:pt>
                <c:pt idx="29">
                  <c:v>2840</c:v>
                </c:pt>
                <c:pt idx="30">
                  <c:v>2838</c:v>
                </c:pt>
                <c:pt idx="31">
                  <c:v>2824</c:v>
                </c:pt>
                <c:pt idx="32">
                  <c:v>2412</c:v>
                </c:pt>
                <c:pt idx="33">
                  <c:v>2630</c:v>
                </c:pt>
                <c:pt idx="34">
                  <c:v>2665</c:v>
                </c:pt>
                <c:pt idx="35">
                  <c:v>2652</c:v>
                </c:pt>
                <c:pt idx="36">
                  <c:v>2682</c:v>
                </c:pt>
                <c:pt idx="37">
                  <c:v>2603</c:v>
                </c:pt>
                <c:pt idx="38">
                  <c:v>2554</c:v>
                </c:pt>
                <c:pt idx="39">
                  <c:v>2396</c:v>
                </c:pt>
                <c:pt idx="40">
                  <c:v>1159</c:v>
                </c:pt>
                <c:pt idx="41">
                  <c:v>1231</c:v>
                </c:pt>
              </c:numCache>
            </c:numRef>
          </c:val>
          <c:smooth val="0"/>
          <c:extLst>
            <c:ext xmlns:c16="http://schemas.microsoft.com/office/drawing/2014/chart" uri="{C3380CC4-5D6E-409C-BE32-E72D297353CC}">
              <c16:uniqueId val="{00000000-B76E-4A0E-94DC-0C2A16129FE5}"/>
            </c:ext>
          </c:extLst>
        </c:ser>
        <c:ser>
          <c:idx val="1"/>
          <c:order val="1"/>
          <c:tx>
            <c:strRef>
              <c:f>'Flygtrafik - Air 1'!$E$5</c:f>
              <c:strCache>
                <c:ptCount val="1"/>
                <c:pt idx="0">
                  <c:v>2020</c:v>
                </c:pt>
              </c:strCache>
            </c:strRef>
          </c:tx>
          <c:spPr>
            <a:ln w="22225" cap="rnd">
              <a:solidFill>
                <a:srgbClr val="92D050"/>
              </a:solidFill>
              <a:round/>
            </a:ln>
            <a:effectLst/>
          </c:spPr>
          <c:marker>
            <c:symbol val="circle"/>
            <c:size val="4"/>
            <c:spPr>
              <a:solidFill>
                <a:srgbClr val="92D050"/>
              </a:solidFill>
              <a:ln w="9525">
                <a:solidFill>
                  <a:srgbClr val="92D050"/>
                </a:solidFill>
              </a:ln>
              <a:effectLst/>
            </c:spPr>
          </c:marker>
          <c:cat>
            <c:strRef>
              <c:f>'Flygtrafik - Air 1'!$B$7:$B$48</c:f>
              <c:strCache>
                <c:ptCount val="39"/>
                <c:pt idx="0">
                  <c:v>Mar</c:v>
                </c:pt>
                <c:pt idx="4">
                  <c:v>Apr</c:v>
                </c:pt>
                <c:pt idx="8">
                  <c:v>Maj</c:v>
                </c:pt>
                <c:pt idx="13">
                  <c:v>Jun</c:v>
                </c:pt>
                <c:pt idx="17">
                  <c:v>Jul</c:v>
                </c:pt>
                <c:pt idx="21">
                  <c:v>Aug</c:v>
                </c:pt>
                <c:pt idx="26">
                  <c:v>Sep</c:v>
                </c:pt>
                <c:pt idx="30">
                  <c:v>Okt</c:v>
                </c:pt>
                <c:pt idx="34">
                  <c:v>Nov</c:v>
                </c:pt>
                <c:pt idx="38">
                  <c:v>Dec</c:v>
                </c:pt>
              </c:strCache>
            </c:strRef>
          </c:cat>
          <c:val>
            <c:numRef>
              <c:f>'Flygtrafik - Air 1'!$E$7:$E$48</c:f>
              <c:numCache>
                <c:formatCode>#,##0</c:formatCode>
                <c:ptCount val="42"/>
                <c:pt idx="0">
                  <c:v>1757</c:v>
                </c:pt>
                <c:pt idx="1">
                  <c:v>1119</c:v>
                </c:pt>
                <c:pt idx="2">
                  <c:v>836</c:v>
                </c:pt>
                <c:pt idx="3">
                  <c:v>607</c:v>
                </c:pt>
                <c:pt idx="4">
                  <c:v>594</c:v>
                </c:pt>
                <c:pt idx="5">
                  <c:v>723</c:v>
                </c:pt>
                <c:pt idx="6">
                  <c:v>572</c:v>
                </c:pt>
                <c:pt idx="7">
                  <c:v>674</c:v>
                </c:pt>
                <c:pt idx="8">
                  <c:v>734</c:v>
                </c:pt>
                <c:pt idx="9">
                  <c:v>618</c:v>
                </c:pt>
                <c:pt idx="10">
                  <c:v>752</c:v>
                </c:pt>
                <c:pt idx="11">
                  <c:v>727</c:v>
                </c:pt>
                <c:pt idx="12">
                  <c:v>728</c:v>
                </c:pt>
                <c:pt idx="13">
                  <c:v>797</c:v>
                </c:pt>
                <c:pt idx="14">
                  <c:v>910</c:v>
                </c:pt>
                <c:pt idx="15">
                  <c:v>947</c:v>
                </c:pt>
                <c:pt idx="16">
                  <c:v>919</c:v>
                </c:pt>
                <c:pt idx="17">
                  <c:v>894</c:v>
                </c:pt>
                <c:pt idx="18">
                  <c:v>899</c:v>
                </c:pt>
                <c:pt idx="19">
                  <c:v>849</c:v>
                </c:pt>
                <c:pt idx="20">
                  <c:v>953</c:v>
                </c:pt>
                <c:pt idx="21">
                  <c:v>961</c:v>
                </c:pt>
                <c:pt idx="22">
                  <c:v>1146</c:v>
                </c:pt>
                <c:pt idx="23">
                  <c:v>1225</c:v>
                </c:pt>
                <c:pt idx="24">
                  <c:v>1201</c:v>
                </c:pt>
                <c:pt idx="25">
                  <c:v>1202</c:v>
                </c:pt>
                <c:pt idx="26">
                  <c:v>1311</c:v>
                </c:pt>
                <c:pt idx="27">
                  <c:v>1311</c:v>
                </c:pt>
                <c:pt idx="28">
                  <c:v>1282</c:v>
                </c:pt>
                <c:pt idx="29">
                  <c:v>1288</c:v>
                </c:pt>
                <c:pt idx="30">
                  <c:v>1259</c:v>
                </c:pt>
                <c:pt idx="31">
                  <c:v>1290</c:v>
                </c:pt>
                <c:pt idx="32">
                  <c:v>1273</c:v>
                </c:pt>
                <c:pt idx="33">
                  <c:v>1340</c:v>
                </c:pt>
                <c:pt idx="34">
                  <c:v>1272</c:v>
                </c:pt>
                <c:pt idx="35">
                  <c:v>1161</c:v>
                </c:pt>
                <c:pt idx="36">
                  <c:v>1102</c:v>
                </c:pt>
                <c:pt idx="37">
                  <c:v>948</c:v>
                </c:pt>
                <c:pt idx="38">
                  <c:v>978</c:v>
                </c:pt>
                <c:pt idx="39">
                  <c:v>1031</c:v>
                </c:pt>
                <c:pt idx="40">
                  <c:v>734</c:v>
                </c:pt>
                <c:pt idx="41">
                  <c:v>686</c:v>
                </c:pt>
              </c:numCache>
            </c:numRef>
          </c:val>
          <c:smooth val="0"/>
          <c:extLst>
            <c:ext xmlns:c16="http://schemas.microsoft.com/office/drawing/2014/chart" uri="{C3380CC4-5D6E-409C-BE32-E72D297353CC}">
              <c16:uniqueId val="{00000001-B76E-4A0E-94DC-0C2A16129FE5}"/>
            </c:ext>
          </c:extLst>
        </c:ser>
        <c:dLbls>
          <c:showLegendKey val="0"/>
          <c:showVal val="0"/>
          <c:showCatName val="0"/>
          <c:showSerName val="0"/>
          <c:showPercent val="0"/>
          <c:showBubbleSize val="0"/>
        </c:dLbls>
        <c:marker val="1"/>
        <c:smooth val="0"/>
        <c:axId val="935370144"/>
        <c:axId val="935370800"/>
      </c:lineChart>
      <c:catAx>
        <c:axId val="935370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935370800"/>
        <c:crosses val="autoZero"/>
        <c:auto val="1"/>
        <c:lblAlgn val="ctr"/>
        <c:lblOffset val="100"/>
        <c:noMultiLvlLbl val="0"/>
      </c:catAx>
      <c:valAx>
        <c:axId val="935370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Antal flygningar</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935370144"/>
        <c:crosses val="autoZero"/>
        <c:crossBetween val="between"/>
      </c:valAx>
      <c:spPr>
        <a:noFill/>
        <a:ln>
          <a:noFill/>
        </a:ln>
        <a:effectLst/>
      </c:spPr>
    </c:plotArea>
    <c:legend>
      <c:legendPos val="r"/>
      <c:layout>
        <c:manualLayout>
          <c:xMode val="edge"/>
          <c:yMode val="edge"/>
          <c:x val="0.69030887594704871"/>
          <c:y val="0.48771971573729528"/>
          <c:w val="0.1252614880787209"/>
          <c:h val="8.0980884480230567E-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'Flygtrafik - Air 1'!$G$5</c:f>
              <c:strCache>
                <c:ptCount val="1"/>
                <c:pt idx="0">
                  <c:v>2019</c:v>
                </c:pt>
              </c:strCache>
            </c:strRef>
          </c:tx>
          <c:spPr>
            <a:ln w="22225" cap="rnd">
              <a:solidFill>
                <a:schemeClr val="tx1"/>
              </a:solidFill>
              <a:prstDash val="sysDash"/>
              <a:round/>
            </a:ln>
            <a:effectLst/>
          </c:spPr>
          <c:marker>
            <c:symbol val="circle"/>
            <c:size val="3"/>
            <c:spPr>
              <a:solidFill>
                <a:schemeClr val="tx1"/>
              </a:solidFill>
              <a:ln w="9525">
                <a:solidFill>
                  <a:sysClr val="windowText" lastClr="000000"/>
                </a:solidFill>
                <a:prstDash val="sysDash"/>
              </a:ln>
              <a:effectLst/>
            </c:spPr>
          </c:marker>
          <c:cat>
            <c:strRef>
              <c:f>'Flygtrafik - Air 1'!$B$7:$B$48</c:f>
              <c:strCache>
                <c:ptCount val="39"/>
                <c:pt idx="0">
                  <c:v>Mar</c:v>
                </c:pt>
                <c:pt idx="4">
                  <c:v>Apr</c:v>
                </c:pt>
                <c:pt idx="8">
                  <c:v>Maj</c:v>
                </c:pt>
                <c:pt idx="13">
                  <c:v>Jun</c:v>
                </c:pt>
                <c:pt idx="17">
                  <c:v>Jul</c:v>
                </c:pt>
                <c:pt idx="21">
                  <c:v>Aug</c:v>
                </c:pt>
                <c:pt idx="26">
                  <c:v>Sep</c:v>
                </c:pt>
                <c:pt idx="30">
                  <c:v>Okt</c:v>
                </c:pt>
                <c:pt idx="34">
                  <c:v>Nov</c:v>
                </c:pt>
                <c:pt idx="38">
                  <c:v>Dec</c:v>
                </c:pt>
              </c:strCache>
            </c:strRef>
          </c:cat>
          <c:val>
            <c:numRef>
              <c:f>'Flygtrafik - Air 1'!$G$7:$G$48</c:f>
              <c:numCache>
                <c:formatCode>#,##0</c:formatCode>
                <c:ptCount val="42"/>
                <c:pt idx="0">
                  <c:v>5277</c:v>
                </c:pt>
                <c:pt idx="1">
                  <c:v>5336</c:v>
                </c:pt>
                <c:pt idx="2">
                  <c:v>5538</c:v>
                </c:pt>
                <c:pt idx="3">
                  <c:v>5688</c:v>
                </c:pt>
                <c:pt idx="4">
                  <c:v>5160</c:v>
                </c:pt>
                <c:pt idx="5">
                  <c:v>5376</c:v>
                </c:pt>
                <c:pt idx="6">
                  <c:v>4870</c:v>
                </c:pt>
                <c:pt idx="7">
                  <c:v>5820</c:v>
                </c:pt>
                <c:pt idx="8">
                  <c:v>5872</c:v>
                </c:pt>
                <c:pt idx="9">
                  <c:v>6078</c:v>
                </c:pt>
                <c:pt idx="10">
                  <c:v>5761</c:v>
                </c:pt>
                <c:pt idx="11">
                  <c:v>6066</c:v>
                </c:pt>
                <c:pt idx="12">
                  <c:v>6321</c:v>
                </c:pt>
                <c:pt idx="13">
                  <c:v>6100</c:v>
                </c:pt>
                <c:pt idx="14">
                  <c:v>6093</c:v>
                </c:pt>
                <c:pt idx="15">
                  <c:v>5839</c:v>
                </c:pt>
                <c:pt idx="16">
                  <c:v>5769</c:v>
                </c:pt>
                <c:pt idx="17">
                  <c:v>5672</c:v>
                </c:pt>
                <c:pt idx="18">
                  <c:v>5658</c:v>
                </c:pt>
                <c:pt idx="19">
                  <c:v>5619</c:v>
                </c:pt>
                <c:pt idx="20">
                  <c:v>5628</c:v>
                </c:pt>
                <c:pt idx="21">
                  <c:v>5782</c:v>
                </c:pt>
                <c:pt idx="22">
                  <c:v>5875</c:v>
                </c:pt>
                <c:pt idx="23">
                  <c:v>5939</c:v>
                </c:pt>
                <c:pt idx="24">
                  <c:v>6010</c:v>
                </c:pt>
                <c:pt idx="25">
                  <c:v>6002</c:v>
                </c:pt>
                <c:pt idx="26">
                  <c:v>6000</c:v>
                </c:pt>
                <c:pt idx="27">
                  <c:v>5940</c:v>
                </c:pt>
                <c:pt idx="28">
                  <c:v>5813</c:v>
                </c:pt>
                <c:pt idx="29">
                  <c:v>5685</c:v>
                </c:pt>
                <c:pt idx="30">
                  <c:v>5530</c:v>
                </c:pt>
                <c:pt idx="31">
                  <c:v>5619</c:v>
                </c:pt>
                <c:pt idx="32">
                  <c:v>5085</c:v>
                </c:pt>
                <c:pt idx="33">
                  <c:v>4935</c:v>
                </c:pt>
                <c:pt idx="34">
                  <c:v>4883</c:v>
                </c:pt>
                <c:pt idx="35">
                  <c:v>4833</c:v>
                </c:pt>
                <c:pt idx="36">
                  <c:v>4815</c:v>
                </c:pt>
                <c:pt idx="37">
                  <c:v>4875</c:v>
                </c:pt>
                <c:pt idx="38">
                  <c:v>4915</c:v>
                </c:pt>
                <c:pt idx="39">
                  <c:v>5009</c:v>
                </c:pt>
                <c:pt idx="40">
                  <c:v>3628</c:v>
                </c:pt>
                <c:pt idx="41">
                  <c:v>3987</c:v>
                </c:pt>
              </c:numCache>
            </c:numRef>
          </c:val>
          <c:smooth val="0"/>
          <c:extLst>
            <c:ext xmlns:c16="http://schemas.microsoft.com/office/drawing/2014/chart" uri="{C3380CC4-5D6E-409C-BE32-E72D297353CC}">
              <c16:uniqueId val="{00000000-5526-4736-A716-6892CD267CAE}"/>
            </c:ext>
          </c:extLst>
        </c:ser>
        <c:ser>
          <c:idx val="1"/>
          <c:order val="1"/>
          <c:tx>
            <c:strRef>
              <c:f>'Flygtrafik - Air 1'!$H$5</c:f>
              <c:strCache>
                <c:ptCount val="1"/>
                <c:pt idx="0">
                  <c:v>2020</c:v>
                </c:pt>
              </c:strCache>
            </c:strRef>
          </c:tx>
          <c:spPr>
            <a:ln w="22225" cap="rnd">
              <a:solidFill>
                <a:srgbClr val="92D050"/>
              </a:solidFill>
              <a:round/>
            </a:ln>
            <a:effectLst/>
          </c:spPr>
          <c:marker>
            <c:symbol val="circle"/>
            <c:size val="4"/>
            <c:spPr>
              <a:solidFill>
                <a:srgbClr val="92D050"/>
              </a:solidFill>
              <a:ln w="9525">
                <a:solidFill>
                  <a:srgbClr val="92D050"/>
                </a:solidFill>
              </a:ln>
              <a:effectLst/>
            </c:spPr>
          </c:marker>
          <c:cat>
            <c:strRef>
              <c:f>'Flygtrafik - Air 1'!$B$7:$B$48</c:f>
              <c:strCache>
                <c:ptCount val="39"/>
                <c:pt idx="0">
                  <c:v>Mar</c:v>
                </c:pt>
                <c:pt idx="4">
                  <c:v>Apr</c:v>
                </c:pt>
                <c:pt idx="8">
                  <c:v>Maj</c:v>
                </c:pt>
                <c:pt idx="13">
                  <c:v>Jun</c:v>
                </c:pt>
                <c:pt idx="17">
                  <c:v>Jul</c:v>
                </c:pt>
                <c:pt idx="21">
                  <c:v>Aug</c:v>
                </c:pt>
                <c:pt idx="26">
                  <c:v>Sep</c:v>
                </c:pt>
                <c:pt idx="30">
                  <c:v>Okt</c:v>
                </c:pt>
                <c:pt idx="34">
                  <c:v>Nov</c:v>
                </c:pt>
                <c:pt idx="38">
                  <c:v>Dec</c:v>
                </c:pt>
              </c:strCache>
            </c:strRef>
          </c:cat>
          <c:val>
            <c:numRef>
              <c:f>'Flygtrafik - Air 1'!$H$7:$H$48</c:f>
              <c:numCache>
                <c:formatCode>#,##0</c:formatCode>
                <c:ptCount val="42"/>
                <c:pt idx="0">
                  <c:v>2531</c:v>
                </c:pt>
                <c:pt idx="1">
                  <c:v>994</c:v>
                </c:pt>
                <c:pt idx="2">
                  <c:v>661</c:v>
                </c:pt>
                <c:pt idx="3">
                  <c:v>488</c:v>
                </c:pt>
                <c:pt idx="4">
                  <c:v>525</c:v>
                </c:pt>
                <c:pt idx="5">
                  <c:v>544</c:v>
                </c:pt>
                <c:pt idx="6">
                  <c:v>517</c:v>
                </c:pt>
                <c:pt idx="7">
                  <c:v>624</c:v>
                </c:pt>
                <c:pt idx="8">
                  <c:v>642</c:v>
                </c:pt>
                <c:pt idx="9">
                  <c:v>613</c:v>
                </c:pt>
                <c:pt idx="10">
                  <c:v>694</c:v>
                </c:pt>
                <c:pt idx="11">
                  <c:v>713</c:v>
                </c:pt>
                <c:pt idx="12">
                  <c:v>796</c:v>
                </c:pt>
                <c:pt idx="13">
                  <c:v>811</c:v>
                </c:pt>
                <c:pt idx="14">
                  <c:v>926</c:v>
                </c:pt>
                <c:pt idx="15">
                  <c:v>1222</c:v>
                </c:pt>
                <c:pt idx="16">
                  <c:v>1274</c:v>
                </c:pt>
                <c:pt idx="17">
                  <c:v>1343</c:v>
                </c:pt>
                <c:pt idx="18">
                  <c:v>1319</c:v>
                </c:pt>
                <c:pt idx="19">
                  <c:v>1361</c:v>
                </c:pt>
                <c:pt idx="20">
                  <c:v>1532</c:v>
                </c:pt>
                <c:pt idx="21">
                  <c:v>1691</c:v>
                </c:pt>
                <c:pt idx="22">
                  <c:v>1726</c:v>
                </c:pt>
                <c:pt idx="23">
                  <c:v>1703</c:v>
                </c:pt>
                <c:pt idx="24">
                  <c:v>1837</c:v>
                </c:pt>
                <c:pt idx="25">
                  <c:v>1751</c:v>
                </c:pt>
                <c:pt idx="26">
                  <c:v>1769</c:v>
                </c:pt>
                <c:pt idx="27">
                  <c:v>1777</c:v>
                </c:pt>
                <c:pt idx="28">
                  <c:v>1740</c:v>
                </c:pt>
                <c:pt idx="29">
                  <c:v>1739</c:v>
                </c:pt>
                <c:pt idx="30">
                  <c:v>1733</c:v>
                </c:pt>
                <c:pt idx="31">
                  <c:v>1766</c:v>
                </c:pt>
                <c:pt idx="32">
                  <c:v>1769</c:v>
                </c:pt>
                <c:pt idx="33">
                  <c:v>1593</c:v>
                </c:pt>
                <c:pt idx="34">
                  <c:v>1348</c:v>
                </c:pt>
                <c:pt idx="35">
                  <c:v>1252</c:v>
                </c:pt>
                <c:pt idx="36">
                  <c:v>1229</c:v>
                </c:pt>
                <c:pt idx="37">
                  <c:v>1216</c:v>
                </c:pt>
                <c:pt idx="38">
                  <c:v>1371</c:v>
                </c:pt>
                <c:pt idx="39">
                  <c:v>1648</c:v>
                </c:pt>
                <c:pt idx="40">
                  <c:v>1365</c:v>
                </c:pt>
                <c:pt idx="41">
                  <c:v>1220</c:v>
                </c:pt>
              </c:numCache>
            </c:numRef>
          </c:val>
          <c:smooth val="0"/>
          <c:extLst>
            <c:ext xmlns:c16="http://schemas.microsoft.com/office/drawing/2014/chart" uri="{C3380CC4-5D6E-409C-BE32-E72D297353CC}">
              <c16:uniqueId val="{00000001-5526-4736-A716-6892CD267CAE}"/>
            </c:ext>
          </c:extLst>
        </c:ser>
        <c:dLbls>
          <c:showLegendKey val="0"/>
          <c:showVal val="0"/>
          <c:showCatName val="0"/>
          <c:showSerName val="0"/>
          <c:showPercent val="0"/>
          <c:showBubbleSize val="0"/>
        </c:dLbls>
        <c:marker val="1"/>
        <c:smooth val="0"/>
        <c:axId val="935370144"/>
        <c:axId val="935370800"/>
      </c:lineChart>
      <c:catAx>
        <c:axId val="935370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935370800"/>
        <c:crosses val="autoZero"/>
        <c:auto val="1"/>
        <c:lblAlgn val="ctr"/>
        <c:lblOffset val="100"/>
        <c:noMultiLvlLbl val="0"/>
      </c:catAx>
      <c:valAx>
        <c:axId val="935370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Antal flygningar</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935370144"/>
        <c:crosses val="autoZero"/>
        <c:crossBetween val="between"/>
      </c:valAx>
      <c:spPr>
        <a:noFill/>
        <a:ln>
          <a:noFill/>
        </a:ln>
        <a:effectLst/>
      </c:spPr>
    </c:plotArea>
    <c:legend>
      <c:legendPos val="r"/>
      <c:layout>
        <c:manualLayout>
          <c:xMode val="edge"/>
          <c:yMode val="edge"/>
          <c:x val="0.69030887594704871"/>
          <c:y val="0.48771971573729528"/>
          <c:w val="0.1252614880787209"/>
          <c:h val="8.0980884480230567E-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'Flygtrafik - Air 2'!$U$24</c:f>
              <c:strCache>
                <c:ptCount val="1"/>
                <c:pt idx="0">
                  <c:v>Inrikes</c:v>
                </c:pt>
              </c:strCache>
            </c:strRef>
          </c:tx>
          <c:spPr>
            <a:solidFill>
              <a:schemeClr val="accent1"/>
            </a:solidFill>
            <a:ln>
              <a:noFill/>
            </a:ln>
            <a:effectLst/>
          </c:spPr>
          <c:invertIfNegative val="0"/>
          <c:cat>
            <c:strRef>
              <c:f>'Flygtrafik - Air 2'!$T$26:$T$37</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'Flygtrafik - Air 2'!$U$26:$U$37</c:f>
              <c:numCache>
                <c:formatCode>0.0</c:formatCode>
                <c:ptCount val="12"/>
                <c:pt idx="0">
                  <c:v>-10.942102627548012</c:v>
                </c:pt>
                <c:pt idx="1">
                  <c:v>-10.754934216389046</c:v>
                </c:pt>
                <c:pt idx="2">
                  <c:v>-58.381610162414276</c:v>
                </c:pt>
                <c:pt idx="3">
                  <c:v>-97.605184138168681</c:v>
                </c:pt>
                <c:pt idx="4">
                  <c:v>-97.778592622822543</c:v>
                </c:pt>
                <c:pt idx="5">
                  <c:v>-93.344176498299589</c:v>
                </c:pt>
                <c:pt idx="6">
                  <c:v>-79.257525473574205</c:v>
                </c:pt>
                <c:pt idx="7">
                  <c:v>-77.112726966586195</c:v>
                </c:pt>
                <c:pt idx="8">
                  <c:v>-76.403432045005488</c:v>
                </c:pt>
                <c:pt idx="9">
                  <c:v>-73.301853248242082</c:v>
                </c:pt>
                <c:pt idx="10">
                  <c:v>-85.659683433316431</c:v>
                </c:pt>
                <c:pt idx="11">
                  <c:v>-84.406859464255149</c:v>
                </c:pt>
              </c:numCache>
            </c:numRef>
          </c:val>
          <c:extLst>
            <c:ext xmlns:c16="http://schemas.microsoft.com/office/drawing/2014/chart" uri="{C3380CC4-5D6E-409C-BE32-E72D297353CC}">
              <c16:uniqueId val="{00000000-D293-4A2C-A491-6116AF65CE4D}"/>
            </c:ext>
          </c:extLst>
        </c:ser>
        <c:ser>
          <c:idx val="1"/>
          <c:order val="1"/>
          <c:tx>
            <c:strRef>
              <c:f>'Flygtrafik - Air 2'!$V$24</c:f>
              <c:strCache>
                <c:ptCount val="1"/>
                <c:pt idx="0">
                  <c:v>Utrikes</c:v>
                </c:pt>
              </c:strCache>
            </c:strRef>
          </c:tx>
          <c:spPr>
            <a:solidFill>
              <a:schemeClr val="accent2"/>
            </a:solidFill>
            <a:ln>
              <a:noFill/>
            </a:ln>
            <a:effectLst/>
          </c:spPr>
          <c:invertIfNegative val="0"/>
          <c:cat>
            <c:strRef>
              <c:f>'Flygtrafik - Air 2'!$T$26:$T$37</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'Flygtrafik - Air 2'!$V$26:$V$37</c:f>
              <c:numCache>
                <c:formatCode>0.0</c:formatCode>
                <c:ptCount val="12"/>
                <c:pt idx="0">
                  <c:v>-1.60007358226395</c:v>
                </c:pt>
                <c:pt idx="1">
                  <c:v>-1.5128891336325778</c:v>
                </c:pt>
                <c:pt idx="2">
                  <c:v>-59.882076294604225</c:v>
                </c:pt>
                <c:pt idx="3">
                  <c:v>-98.413137099482668</c:v>
                </c:pt>
                <c:pt idx="4">
                  <c:v>-97.98282214410149</c:v>
                </c:pt>
                <c:pt idx="5">
                  <c:v>-96.295103627969269</c:v>
                </c:pt>
                <c:pt idx="6">
                  <c:v>-89.600726296541353</c:v>
                </c:pt>
                <c:pt idx="7">
                  <c:v>-84.592202781709602</c:v>
                </c:pt>
                <c:pt idx="8">
                  <c:v>-85.347231276717537</c:v>
                </c:pt>
                <c:pt idx="9">
                  <c:v>-81.897980763632333</c:v>
                </c:pt>
                <c:pt idx="10">
                  <c:v>-87.73609493288572</c:v>
                </c:pt>
                <c:pt idx="11">
                  <c:v>-86.364055485306451</c:v>
                </c:pt>
              </c:numCache>
            </c:numRef>
          </c:val>
          <c:extLst>
            <c:ext xmlns:c16="http://schemas.microsoft.com/office/drawing/2014/chart" uri="{C3380CC4-5D6E-409C-BE32-E72D297353CC}">
              <c16:uniqueId val="{00000001-D293-4A2C-A491-6116AF65CE4D}"/>
            </c:ext>
          </c:extLst>
        </c:ser>
        <c:dLbls>
          <c:showLegendKey val="0"/>
          <c:showVal val="0"/>
          <c:showCatName val="0"/>
          <c:showSerName val="0"/>
          <c:showPercent val="0"/>
          <c:showBubbleSize val="0"/>
        </c:dLbls>
        <c:gapWidth val="219"/>
        <c:overlap val="-27"/>
        <c:axId val="1258053183"/>
        <c:axId val="1347280191"/>
      </c:barChart>
      <c:catAx>
        <c:axId val="1258053183"/>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347280191"/>
        <c:crosses val="autoZero"/>
        <c:auto val="1"/>
        <c:lblAlgn val="ctr"/>
        <c:lblOffset val="100"/>
        <c:noMultiLvlLbl val="0"/>
      </c:catAx>
      <c:valAx>
        <c:axId val="1347280191"/>
        <c:scaling>
          <c:orientation val="minMax"/>
          <c:min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2580531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sv-SE"/>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963396764265057E-2"/>
          <c:y val="3.7177857325914082E-2"/>
          <c:w val="0.75511495882911717"/>
          <c:h val="0.81274761397727757"/>
        </c:manualLayout>
      </c:layout>
      <c:lineChart>
        <c:grouping val="standard"/>
        <c:varyColors val="0"/>
        <c:ser>
          <c:idx val="2"/>
          <c:order val="0"/>
          <c:tx>
            <c:strRef>
              <c:f>'Gränsöverskr. - Cross border 1'!$E$5:$E$6</c:f>
              <c:strCache>
                <c:ptCount val="2"/>
                <c:pt idx="0">
                  <c:v>Persontåg</c:v>
                </c:pt>
                <c:pt idx="1">
                  <c:v>2019</c:v>
                </c:pt>
              </c:strCache>
            </c:strRef>
          </c:tx>
          <c:spPr>
            <a:ln w="15875" cap="rnd">
              <a:solidFill>
                <a:srgbClr val="00B050">
                  <a:alpha val="75000"/>
                </a:srgbClr>
              </a:solidFill>
              <a:prstDash val="sysDash"/>
              <a:round/>
            </a:ln>
            <a:effectLst/>
          </c:spPr>
          <c:marker>
            <c:symbol val="circle"/>
            <c:size val="3"/>
            <c:spPr>
              <a:solidFill>
                <a:srgbClr val="00B050">
                  <a:alpha val="75000"/>
                </a:srgbClr>
              </a:solidFill>
              <a:ln w="9525">
                <a:solidFill>
                  <a:srgbClr val="00B050">
                    <a:alpha val="75000"/>
                  </a:srgbClr>
                </a:solidFill>
              </a:ln>
              <a:effectLst/>
            </c:spPr>
          </c:marker>
          <c:cat>
            <c:strRef>
              <c:f>'Gränsöverskr. - Cross border 1'!$A$7:$A$58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'Gränsöverskr. - Cross border 1'!$E$7:$E$58</c:f>
              <c:numCache>
                <c:formatCode>#,##0</c:formatCode>
                <c:ptCount val="52"/>
                <c:pt idx="0">
                  <c:v>1150</c:v>
                </c:pt>
                <c:pt idx="1">
                  <c:v>1025</c:v>
                </c:pt>
                <c:pt idx="2">
                  <c:v>1037</c:v>
                </c:pt>
                <c:pt idx="3">
                  <c:v>1025</c:v>
                </c:pt>
                <c:pt idx="4">
                  <c:v>1038</c:v>
                </c:pt>
                <c:pt idx="5">
                  <c:v>1071</c:v>
                </c:pt>
                <c:pt idx="6">
                  <c:v>1076</c:v>
                </c:pt>
                <c:pt idx="7">
                  <c:v>1103</c:v>
                </c:pt>
                <c:pt idx="8">
                  <c:v>1035</c:v>
                </c:pt>
                <c:pt idx="9">
                  <c:v>984</c:v>
                </c:pt>
                <c:pt idx="10">
                  <c:v>881</c:v>
                </c:pt>
                <c:pt idx="11">
                  <c:v>948</c:v>
                </c:pt>
                <c:pt idx="12">
                  <c:v>971</c:v>
                </c:pt>
                <c:pt idx="13">
                  <c:v>889</c:v>
                </c:pt>
                <c:pt idx="14">
                  <c:v>987</c:v>
                </c:pt>
                <c:pt idx="15">
                  <c:v>934</c:v>
                </c:pt>
                <c:pt idx="16">
                  <c:v>917</c:v>
                </c:pt>
                <c:pt idx="17">
                  <c:v>1029</c:v>
                </c:pt>
                <c:pt idx="18">
                  <c:v>1025</c:v>
                </c:pt>
                <c:pt idx="19">
                  <c:v>839</c:v>
                </c:pt>
                <c:pt idx="20">
                  <c:v>994</c:v>
                </c:pt>
                <c:pt idx="21">
                  <c:v>979</c:v>
                </c:pt>
                <c:pt idx="22">
                  <c:v>982</c:v>
                </c:pt>
                <c:pt idx="23">
                  <c:v>947</c:v>
                </c:pt>
                <c:pt idx="24">
                  <c:v>990</c:v>
                </c:pt>
                <c:pt idx="25">
                  <c:v>962</c:v>
                </c:pt>
                <c:pt idx="26">
                  <c:v>1031</c:v>
                </c:pt>
                <c:pt idx="27">
                  <c:v>1015</c:v>
                </c:pt>
                <c:pt idx="28">
                  <c:v>1040</c:v>
                </c:pt>
                <c:pt idx="29">
                  <c:v>1037</c:v>
                </c:pt>
                <c:pt idx="30">
                  <c:v>1051</c:v>
                </c:pt>
                <c:pt idx="31">
                  <c:v>1068</c:v>
                </c:pt>
                <c:pt idx="32">
                  <c:v>1082</c:v>
                </c:pt>
                <c:pt idx="33">
                  <c:v>1047</c:v>
                </c:pt>
                <c:pt idx="34">
                  <c:v>1048</c:v>
                </c:pt>
                <c:pt idx="35">
                  <c:v>1081</c:v>
                </c:pt>
                <c:pt idx="36">
                  <c:v>1073</c:v>
                </c:pt>
                <c:pt idx="37">
                  <c:v>1044</c:v>
                </c:pt>
                <c:pt idx="38">
                  <c:v>1064</c:v>
                </c:pt>
                <c:pt idx="39">
                  <c:v>1061</c:v>
                </c:pt>
                <c:pt idx="40">
                  <c:v>1081</c:v>
                </c:pt>
                <c:pt idx="41">
                  <c:v>1069</c:v>
                </c:pt>
                <c:pt idx="42">
                  <c:v>1085</c:v>
                </c:pt>
                <c:pt idx="43">
                  <c:v>941</c:v>
                </c:pt>
                <c:pt idx="44">
                  <c:v>1077</c:v>
                </c:pt>
                <c:pt idx="45">
                  <c:v>1083</c:v>
                </c:pt>
                <c:pt idx="46">
                  <c:v>1081</c:v>
                </c:pt>
                <c:pt idx="47">
                  <c:v>1071</c:v>
                </c:pt>
                <c:pt idx="48">
                  <c:v>1083</c:v>
                </c:pt>
                <c:pt idx="49">
                  <c:v>1078</c:v>
                </c:pt>
                <c:pt idx="50">
                  <c:v>1086</c:v>
                </c:pt>
                <c:pt idx="51">
                  <c:v>1012</c:v>
                </c:pt>
              </c:numCache>
            </c:numRef>
          </c:val>
          <c:smooth val="0"/>
          <c:extLst>
            <c:ext xmlns:c16="http://schemas.microsoft.com/office/drawing/2014/chart" uri="{C3380CC4-5D6E-409C-BE32-E72D297353CC}">
              <c16:uniqueId val="{00000000-74EA-44FA-B984-56F2ED062514}"/>
            </c:ext>
          </c:extLst>
        </c:ser>
        <c:ser>
          <c:idx val="3"/>
          <c:order val="1"/>
          <c:tx>
            <c:strRef>
              <c:f>'Gränsöverskr. - Cross border 1'!$F$5:$F$6</c:f>
              <c:strCache>
                <c:ptCount val="2"/>
                <c:pt idx="0">
                  <c:v>Persontåg</c:v>
                </c:pt>
                <c:pt idx="1">
                  <c:v>2020</c:v>
                </c:pt>
              </c:strCache>
            </c:strRef>
          </c:tx>
          <c:spPr>
            <a:ln w="15875" cap="rnd">
              <a:solidFill>
                <a:srgbClr val="00B050">
                  <a:alpha val="75000"/>
                </a:srgbClr>
              </a:solidFill>
              <a:prstDash val="solid"/>
              <a:round/>
            </a:ln>
            <a:effectLst/>
          </c:spPr>
          <c:marker>
            <c:symbol val="circle"/>
            <c:size val="3"/>
            <c:spPr>
              <a:solidFill>
                <a:srgbClr val="92D050">
                  <a:alpha val="75000"/>
                </a:srgbClr>
              </a:solidFill>
              <a:ln w="9525">
                <a:solidFill>
                  <a:srgbClr val="00B050">
                    <a:alpha val="75000"/>
                  </a:srgbClr>
                </a:solidFill>
              </a:ln>
              <a:effectLst/>
            </c:spPr>
          </c:marker>
          <c:cat>
            <c:strRef>
              <c:f>'Gränsöverskr. - Cross border 1'!$A$7:$A$58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'Gränsöverskr. - Cross border 1'!$F$7:$F$58</c:f>
              <c:numCache>
                <c:formatCode>#,##0</c:formatCode>
                <c:ptCount val="52"/>
                <c:pt idx="0">
                  <c:v>709</c:v>
                </c:pt>
                <c:pt idx="1">
                  <c:v>1103</c:v>
                </c:pt>
                <c:pt idx="2">
                  <c:v>1094</c:v>
                </c:pt>
                <c:pt idx="3">
                  <c:v>1100</c:v>
                </c:pt>
                <c:pt idx="4">
                  <c:v>1078</c:v>
                </c:pt>
                <c:pt idx="5">
                  <c:v>1092</c:v>
                </c:pt>
                <c:pt idx="6">
                  <c:v>1088</c:v>
                </c:pt>
                <c:pt idx="7">
                  <c:v>1103</c:v>
                </c:pt>
                <c:pt idx="8">
                  <c:v>1069</c:v>
                </c:pt>
                <c:pt idx="9">
                  <c:v>1104</c:v>
                </c:pt>
                <c:pt idx="10">
                  <c:v>844</c:v>
                </c:pt>
                <c:pt idx="11">
                  <c:v>343</c:v>
                </c:pt>
                <c:pt idx="12">
                  <c:v>334</c:v>
                </c:pt>
                <c:pt idx="13">
                  <c:v>395</c:v>
                </c:pt>
                <c:pt idx="14">
                  <c:v>383</c:v>
                </c:pt>
                <c:pt idx="15">
                  <c:v>386</c:v>
                </c:pt>
                <c:pt idx="16">
                  <c:v>377</c:v>
                </c:pt>
                <c:pt idx="17">
                  <c:v>394</c:v>
                </c:pt>
                <c:pt idx="18">
                  <c:v>383</c:v>
                </c:pt>
                <c:pt idx="19">
                  <c:v>399</c:v>
                </c:pt>
                <c:pt idx="20">
                  <c:v>384</c:v>
                </c:pt>
                <c:pt idx="21">
                  <c:v>399</c:v>
                </c:pt>
                <c:pt idx="22">
                  <c:v>383</c:v>
                </c:pt>
                <c:pt idx="23">
                  <c:v>868</c:v>
                </c:pt>
                <c:pt idx="24">
                  <c:v>846</c:v>
                </c:pt>
                <c:pt idx="25">
                  <c:v>856</c:v>
                </c:pt>
                <c:pt idx="26">
                  <c:v>877</c:v>
                </c:pt>
                <c:pt idx="27">
                  <c:v>846</c:v>
                </c:pt>
                <c:pt idx="28">
                  <c:v>872</c:v>
                </c:pt>
                <c:pt idx="29">
                  <c:v>872</c:v>
                </c:pt>
                <c:pt idx="30">
                  <c:v>787</c:v>
                </c:pt>
                <c:pt idx="31">
                  <c:v>850</c:v>
                </c:pt>
                <c:pt idx="32">
                  <c:v>868</c:v>
                </c:pt>
                <c:pt idx="33">
                  <c:v>842</c:v>
                </c:pt>
                <c:pt idx="34">
                  <c:v>877</c:v>
                </c:pt>
                <c:pt idx="35">
                  <c:v>873</c:v>
                </c:pt>
                <c:pt idx="36">
                  <c:v>857</c:v>
                </c:pt>
                <c:pt idx="37">
                  <c:v>855</c:v>
                </c:pt>
                <c:pt idx="38">
                  <c:v>863</c:v>
                </c:pt>
                <c:pt idx="39">
                  <c:v>883</c:v>
                </c:pt>
                <c:pt idx="40">
                  <c:v>859</c:v>
                </c:pt>
                <c:pt idx="41">
                  <c:v>885</c:v>
                </c:pt>
                <c:pt idx="42">
                  <c:v>873</c:v>
                </c:pt>
                <c:pt idx="43">
                  <c:v>751</c:v>
                </c:pt>
                <c:pt idx="44">
                  <c:v>881</c:v>
                </c:pt>
                <c:pt idx="45">
                  <c:v>881</c:v>
                </c:pt>
                <c:pt idx="46">
                  <c:v>822</c:v>
                </c:pt>
                <c:pt idx="47">
                  <c:v>824</c:v>
                </c:pt>
                <c:pt idx="48">
                  <c:v>871</c:v>
                </c:pt>
                <c:pt idx="49">
                  <c:v>872</c:v>
                </c:pt>
                <c:pt idx="50">
                  <c:v>883</c:v>
                </c:pt>
                <c:pt idx="51">
                  <c:v>877</c:v>
                </c:pt>
              </c:numCache>
            </c:numRef>
          </c:val>
          <c:smooth val="0"/>
          <c:extLst>
            <c:ext xmlns:c16="http://schemas.microsoft.com/office/drawing/2014/chart" uri="{C3380CC4-5D6E-409C-BE32-E72D297353CC}">
              <c16:uniqueId val="{00000001-74EA-44FA-B984-56F2ED062514}"/>
            </c:ext>
          </c:extLst>
        </c:ser>
        <c:ser>
          <c:idx val="0"/>
          <c:order val="2"/>
          <c:tx>
            <c:strRef>
              <c:f>'Gränsöverskr. - Cross border 1'!$C$5:$C$6</c:f>
              <c:strCache>
                <c:ptCount val="2"/>
                <c:pt idx="0">
                  <c:v>Godståg</c:v>
                </c:pt>
                <c:pt idx="1">
                  <c:v>2019</c:v>
                </c:pt>
              </c:strCache>
            </c:strRef>
          </c:tx>
          <c:spPr>
            <a:ln w="15875" cap="rnd">
              <a:solidFill>
                <a:schemeClr val="tx1">
                  <a:alpha val="75000"/>
                </a:schemeClr>
              </a:solidFill>
              <a:prstDash val="sysDash"/>
              <a:round/>
            </a:ln>
            <a:effectLst/>
          </c:spPr>
          <c:marker>
            <c:symbol val="circle"/>
            <c:size val="3"/>
            <c:spPr>
              <a:solidFill>
                <a:schemeClr val="tx1">
                  <a:alpha val="75000"/>
                </a:schemeClr>
              </a:solidFill>
              <a:ln w="9525">
                <a:solidFill>
                  <a:schemeClr val="tx1">
                    <a:alpha val="75000"/>
                  </a:schemeClr>
                </a:solidFill>
              </a:ln>
              <a:effectLst/>
            </c:spPr>
          </c:marker>
          <c:cat>
            <c:strRef>
              <c:f>'Gränsöverskr. - Cross border 1'!$A$7:$A$58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'Gränsöverskr. - Cross border 1'!$C$7:$C$58</c:f>
              <c:numCache>
                <c:formatCode>#,##0</c:formatCode>
                <c:ptCount val="52"/>
                <c:pt idx="0">
                  <c:v>105</c:v>
                </c:pt>
                <c:pt idx="1">
                  <c:v>149</c:v>
                </c:pt>
                <c:pt idx="2">
                  <c:v>165</c:v>
                </c:pt>
                <c:pt idx="3">
                  <c:v>187</c:v>
                </c:pt>
                <c:pt idx="4">
                  <c:v>189</c:v>
                </c:pt>
                <c:pt idx="5">
                  <c:v>183</c:v>
                </c:pt>
                <c:pt idx="6">
                  <c:v>186</c:v>
                </c:pt>
                <c:pt idx="7">
                  <c:v>190</c:v>
                </c:pt>
                <c:pt idx="8">
                  <c:v>193</c:v>
                </c:pt>
                <c:pt idx="9">
                  <c:v>189</c:v>
                </c:pt>
                <c:pt idx="10">
                  <c:v>188</c:v>
                </c:pt>
                <c:pt idx="11">
                  <c:v>190</c:v>
                </c:pt>
                <c:pt idx="12">
                  <c:v>195</c:v>
                </c:pt>
                <c:pt idx="13">
                  <c:v>165</c:v>
                </c:pt>
                <c:pt idx="14">
                  <c:v>178</c:v>
                </c:pt>
                <c:pt idx="15">
                  <c:v>49</c:v>
                </c:pt>
                <c:pt idx="16">
                  <c:v>148</c:v>
                </c:pt>
                <c:pt idx="17">
                  <c:v>160</c:v>
                </c:pt>
                <c:pt idx="18">
                  <c:v>132</c:v>
                </c:pt>
                <c:pt idx="19">
                  <c:v>133</c:v>
                </c:pt>
                <c:pt idx="20">
                  <c:v>160</c:v>
                </c:pt>
                <c:pt idx="21">
                  <c:v>136</c:v>
                </c:pt>
                <c:pt idx="22">
                  <c:v>160</c:v>
                </c:pt>
                <c:pt idx="23">
                  <c:v>167</c:v>
                </c:pt>
                <c:pt idx="24">
                  <c:v>176</c:v>
                </c:pt>
                <c:pt idx="25">
                  <c:v>181</c:v>
                </c:pt>
                <c:pt idx="26">
                  <c:v>181</c:v>
                </c:pt>
                <c:pt idx="27">
                  <c:v>185</c:v>
                </c:pt>
                <c:pt idx="28">
                  <c:v>156</c:v>
                </c:pt>
                <c:pt idx="29">
                  <c:v>125</c:v>
                </c:pt>
                <c:pt idx="30">
                  <c:v>134</c:v>
                </c:pt>
                <c:pt idx="31">
                  <c:v>149</c:v>
                </c:pt>
                <c:pt idx="32">
                  <c:v>154</c:v>
                </c:pt>
                <c:pt idx="33">
                  <c:v>165</c:v>
                </c:pt>
                <c:pt idx="34">
                  <c:v>169</c:v>
                </c:pt>
                <c:pt idx="35">
                  <c:v>179</c:v>
                </c:pt>
                <c:pt idx="36">
                  <c:v>183</c:v>
                </c:pt>
                <c:pt idx="37">
                  <c:v>183</c:v>
                </c:pt>
                <c:pt idx="38">
                  <c:v>183</c:v>
                </c:pt>
                <c:pt idx="39">
                  <c:v>176</c:v>
                </c:pt>
                <c:pt idx="40">
                  <c:v>184</c:v>
                </c:pt>
                <c:pt idx="41">
                  <c:v>175</c:v>
                </c:pt>
                <c:pt idx="42">
                  <c:v>181</c:v>
                </c:pt>
                <c:pt idx="43">
                  <c:v>164</c:v>
                </c:pt>
                <c:pt idx="44">
                  <c:v>181</c:v>
                </c:pt>
                <c:pt idx="45">
                  <c:v>172</c:v>
                </c:pt>
                <c:pt idx="46">
                  <c:v>174</c:v>
                </c:pt>
                <c:pt idx="47">
                  <c:v>175</c:v>
                </c:pt>
                <c:pt idx="48">
                  <c:v>188</c:v>
                </c:pt>
                <c:pt idx="49">
                  <c:v>179</c:v>
                </c:pt>
                <c:pt idx="50">
                  <c:v>155</c:v>
                </c:pt>
                <c:pt idx="51">
                  <c:v>52</c:v>
                </c:pt>
              </c:numCache>
            </c:numRef>
          </c:val>
          <c:smooth val="0"/>
          <c:extLst>
            <c:ext xmlns:c16="http://schemas.microsoft.com/office/drawing/2014/chart" uri="{C3380CC4-5D6E-409C-BE32-E72D297353CC}">
              <c16:uniqueId val="{00000002-74EA-44FA-B984-56F2ED062514}"/>
            </c:ext>
          </c:extLst>
        </c:ser>
        <c:ser>
          <c:idx val="1"/>
          <c:order val="3"/>
          <c:tx>
            <c:strRef>
              <c:f>'Gränsöverskr. - Cross border 1'!$D$5:$D$6</c:f>
              <c:strCache>
                <c:ptCount val="2"/>
                <c:pt idx="0">
                  <c:v>Godståg</c:v>
                </c:pt>
                <c:pt idx="1">
                  <c:v>2020</c:v>
                </c:pt>
              </c:strCache>
            </c:strRef>
          </c:tx>
          <c:spPr>
            <a:ln w="15875" cap="rnd">
              <a:solidFill>
                <a:schemeClr val="tx1">
                  <a:alpha val="75000"/>
                </a:schemeClr>
              </a:solidFill>
              <a:round/>
            </a:ln>
            <a:effectLst/>
          </c:spPr>
          <c:marker>
            <c:symbol val="circle"/>
            <c:size val="3"/>
            <c:spPr>
              <a:solidFill>
                <a:schemeClr val="tx1">
                  <a:alpha val="75000"/>
                </a:schemeClr>
              </a:solidFill>
              <a:ln w="9525">
                <a:solidFill>
                  <a:schemeClr val="tx1">
                    <a:alpha val="75000"/>
                  </a:schemeClr>
                </a:solidFill>
              </a:ln>
              <a:effectLst/>
            </c:spPr>
          </c:marker>
          <c:cat>
            <c:strRef>
              <c:f>'Gränsöverskr. - Cross border 1'!$A$7:$A$58</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'Gränsöverskr. - Cross border 1'!$D$7:$D$58</c:f>
              <c:numCache>
                <c:formatCode>#,##0</c:formatCode>
                <c:ptCount val="52"/>
                <c:pt idx="0">
                  <c:v>51</c:v>
                </c:pt>
                <c:pt idx="1">
                  <c:v>138</c:v>
                </c:pt>
                <c:pt idx="2">
                  <c:v>164</c:v>
                </c:pt>
                <c:pt idx="3">
                  <c:v>177</c:v>
                </c:pt>
                <c:pt idx="4">
                  <c:v>172</c:v>
                </c:pt>
                <c:pt idx="5">
                  <c:v>175</c:v>
                </c:pt>
                <c:pt idx="6">
                  <c:v>167</c:v>
                </c:pt>
                <c:pt idx="7">
                  <c:v>176</c:v>
                </c:pt>
                <c:pt idx="8">
                  <c:v>163</c:v>
                </c:pt>
                <c:pt idx="9">
                  <c:v>168</c:v>
                </c:pt>
                <c:pt idx="10">
                  <c:v>162</c:v>
                </c:pt>
                <c:pt idx="11">
                  <c:v>163</c:v>
                </c:pt>
                <c:pt idx="12">
                  <c:v>149</c:v>
                </c:pt>
                <c:pt idx="13">
                  <c:v>141</c:v>
                </c:pt>
                <c:pt idx="14">
                  <c:v>121</c:v>
                </c:pt>
                <c:pt idx="15">
                  <c:v>125</c:v>
                </c:pt>
                <c:pt idx="16">
                  <c:v>140</c:v>
                </c:pt>
                <c:pt idx="17">
                  <c:v>139</c:v>
                </c:pt>
                <c:pt idx="18">
                  <c:v>161</c:v>
                </c:pt>
                <c:pt idx="19">
                  <c:v>161</c:v>
                </c:pt>
                <c:pt idx="20">
                  <c:v>153</c:v>
                </c:pt>
                <c:pt idx="21">
                  <c:v>153</c:v>
                </c:pt>
                <c:pt idx="22">
                  <c:v>143</c:v>
                </c:pt>
                <c:pt idx="23">
                  <c:v>156</c:v>
                </c:pt>
                <c:pt idx="24">
                  <c:v>154</c:v>
                </c:pt>
                <c:pt idx="25">
                  <c:v>162</c:v>
                </c:pt>
                <c:pt idx="26">
                  <c:v>166</c:v>
                </c:pt>
                <c:pt idx="27">
                  <c:v>157</c:v>
                </c:pt>
                <c:pt idx="28">
                  <c:v>112</c:v>
                </c:pt>
                <c:pt idx="29">
                  <c:v>5</c:v>
                </c:pt>
                <c:pt idx="30">
                  <c:v>123</c:v>
                </c:pt>
                <c:pt idx="31">
                  <c:v>100</c:v>
                </c:pt>
                <c:pt idx="32">
                  <c:v>149</c:v>
                </c:pt>
                <c:pt idx="33">
                  <c:v>149</c:v>
                </c:pt>
                <c:pt idx="34">
                  <c:v>154</c:v>
                </c:pt>
                <c:pt idx="35">
                  <c:v>163</c:v>
                </c:pt>
                <c:pt idx="36">
                  <c:v>168</c:v>
                </c:pt>
                <c:pt idx="37">
                  <c:v>170</c:v>
                </c:pt>
                <c:pt idx="38">
                  <c:v>161</c:v>
                </c:pt>
                <c:pt idx="39">
                  <c:v>94</c:v>
                </c:pt>
                <c:pt idx="40">
                  <c:v>180</c:v>
                </c:pt>
                <c:pt idx="41">
                  <c:v>170</c:v>
                </c:pt>
                <c:pt idx="42">
                  <c:v>166</c:v>
                </c:pt>
                <c:pt idx="43">
                  <c:v>160</c:v>
                </c:pt>
                <c:pt idx="44">
                  <c:v>164</c:v>
                </c:pt>
                <c:pt idx="45">
                  <c:v>167</c:v>
                </c:pt>
                <c:pt idx="46">
                  <c:v>177</c:v>
                </c:pt>
                <c:pt idx="47">
                  <c:v>181</c:v>
                </c:pt>
                <c:pt idx="48">
                  <c:v>176</c:v>
                </c:pt>
                <c:pt idx="49">
                  <c:v>178</c:v>
                </c:pt>
                <c:pt idx="50">
                  <c:v>179</c:v>
                </c:pt>
                <c:pt idx="51">
                  <c:v>85</c:v>
                </c:pt>
              </c:numCache>
            </c:numRef>
          </c:val>
          <c:smooth val="0"/>
          <c:extLst>
            <c:ext xmlns:c16="http://schemas.microsoft.com/office/drawing/2014/chart" uri="{C3380CC4-5D6E-409C-BE32-E72D297353CC}">
              <c16:uniqueId val="{00000003-74EA-44FA-B984-56F2ED062514}"/>
            </c:ext>
          </c:extLst>
        </c:ser>
        <c:dLbls>
          <c:showLegendKey val="0"/>
          <c:showVal val="0"/>
          <c:showCatName val="0"/>
          <c:showSerName val="0"/>
          <c:showPercent val="0"/>
          <c:showBubbleSize val="0"/>
        </c:dLbls>
        <c:marker val="1"/>
        <c:smooth val="0"/>
        <c:axId val="836552504"/>
        <c:axId val="836551520"/>
      </c:lineChart>
      <c:catAx>
        <c:axId val="83655250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sv-SE"/>
          </a:p>
        </c:txPr>
        <c:crossAx val="836551520"/>
        <c:crosses val="autoZero"/>
        <c:auto val="1"/>
        <c:lblAlgn val="ctr"/>
        <c:lblOffset val="100"/>
        <c:tickLblSkip val="1"/>
        <c:noMultiLvlLbl val="0"/>
      </c:catAx>
      <c:valAx>
        <c:axId val="836551520"/>
        <c:scaling>
          <c:orientation val="minMax"/>
          <c:max val="120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836552504"/>
        <c:crosses val="autoZero"/>
        <c:crossBetween val="between"/>
      </c:valAx>
      <c:spPr>
        <a:noFill/>
        <a:ln>
          <a:noFill/>
        </a:ln>
        <a:effectLst/>
      </c:spPr>
    </c:plotArea>
    <c:legend>
      <c:legendPos val="r"/>
      <c:layout>
        <c:manualLayout>
          <c:xMode val="edge"/>
          <c:yMode val="edge"/>
          <c:x val="0.83486762141309523"/>
          <c:y val="0.20660310975451909"/>
          <c:w val="0.15869675810249276"/>
          <c:h val="0.5421277000770601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096064107904633E-2"/>
          <c:y val="4.8509023180825186E-2"/>
          <c:w val="0.9286132289473803"/>
          <c:h val="0.88065599423591268"/>
        </c:manualLayout>
      </c:layout>
      <c:barChart>
        <c:barDir val="col"/>
        <c:grouping val="clustered"/>
        <c:varyColors val="0"/>
        <c:ser>
          <c:idx val="2"/>
          <c:order val="0"/>
          <c:tx>
            <c:strRef>
              <c:f>'Gränsöverskr. - Cross border 2'!$J$9</c:f>
              <c:strCache>
                <c:ptCount val="1"/>
                <c:pt idx="0">
                  <c:v>Mars</c:v>
                </c:pt>
              </c:strCache>
            </c:strRef>
          </c:tx>
          <c:spPr>
            <a:solidFill>
              <a:schemeClr val="bg2">
                <a:lumMod val="90000"/>
              </a:schemeClr>
            </a:solidFill>
            <a:ln>
              <a:noFill/>
            </a:ln>
            <a:effectLst/>
          </c:spPr>
          <c:invertIfNegative val="0"/>
          <c:cat>
            <c:strRef>
              <c:f>'Gränsöverskr. - Cross border 2'!$L$5:$O$5</c:f>
              <c:strCache>
                <c:ptCount val="4"/>
                <c:pt idx="0">
                  <c:v>Personbilar</c:v>
                </c:pt>
                <c:pt idx="1">
                  <c:v>Personbilar m. husvagn</c:v>
                </c:pt>
                <c:pt idx="2">
                  <c:v>Bussar </c:v>
                </c:pt>
                <c:pt idx="3">
                  <c:v>Lastbilar</c:v>
                </c:pt>
              </c:strCache>
            </c:strRef>
          </c:cat>
          <c:val>
            <c:numRef>
              <c:f>'Gränsöverskr. - Cross border 2'!$L$9:$O$9</c:f>
              <c:numCache>
                <c:formatCode>0.0</c:formatCode>
                <c:ptCount val="4"/>
                <c:pt idx="0">
                  <c:v>-47.930069263584926</c:v>
                </c:pt>
                <c:pt idx="1">
                  <c:v>-60.967472894078398</c:v>
                </c:pt>
                <c:pt idx="2">
                  <c:v>-52.144315861130018</c:v>
                </c:pt>
                <c:pt idx="3">
                  <c:v>1.2929773582697868</c:v>
                </c:pt>
              </c:numCache>
            </c:numRef>
          </c:val>
          <c:extLst>
            <c:ext xmlns:c16="http://schemas.microsoft.com/office/drawing/2014/chart" uri="{C3380CC4-5D6E-409C-BE32-E72D297353CC}">
              <c16:uniqueId val="{00000002-437D-40E0-8C1A-F687EC764DFA}"/>
            </c:ext>
          </c:extLst>
        </c:ser>
        <c:ser>
          <c:idx val="3"/>
          <c:order val="1"/>
          <c:tx>
            <c:strRef>
              <c:f>'Gränsöverskr. - Cross border 2'!$J$10</c:f>
              <c:strCache>
                <c:ptCount val="1"/>
                <c:pt idx="0">
                  <c:v>April</c:v>
                </c:pt>
              </c:strCache>
            </c:strRef>
          </c:tx>
          <c:spPr>
            <a:solidFill>
              <a:schemeClr val="bg2">
                <a:lumMod val="75000"/>
              </a:schemeClr>
            </a:solidFill>
            <a:ln>
              <a:noFill/>
            </a:ln>
            <a:effectLst/>
          </c:spPr>
          <c:invertIfNegative val="0"/>
          <c:cat>
            <c:strRef>
              <c:f>'Gränsöverskr. - Cross border 2'!$L$5:$O$5</c:f>
              <c:strCache>
                <c:ptCount val="4"/>
                <c:pt idx="0">
                  <c:v>Personbilar</c:v>
                </c:pt>
                <c:pt idx="1">
                  <c:v>Personbilar m. husvagn</c:v>
                </c:pt>
                <c:pt idx="2">
                  <c:v>Bussar </c:v>
                </c:pt>
                <c:pt idx="3">
                  <c:v>Lastbilar</c:v>
                </c:pt>
              </c:strCache>
            </c:strRef>
          </c:cat>
          <c:val>
            <c:numRef>
              <c:f>'Gränsöverskr. - Cross border 2'!$L$10:$O$10</c:f>
              <c:numCache>
                <c:formatCode>0.0</c:formatCode>
                <c:ptCount val="4"/>
                <c:pt idx="0">
                  <c:v>-73.475314794998454</c:v>
                </c:pt>
                <c:pt idx="1">
                  <c:v>-79.975487885358731</c:v>
                </c:pt>
                <c:pt idx="2">
                  <c:v>-89.641178983340453</c:v>
                </c:pt>
                <c:pt idx="3">
                  <c:v>-14.946562450151536</c:v>
                </c:pt>
              </c:numCache>
            </c:numRef>
          </c:val>
          <c:extLst>
            <c:ext xmlns:c16="http://schemas.microsoft.com/office/drawing/2014/chart" uri="{C3380CC4-5D6E-409C-BE32-E72D297353CC}">
              <c16:uniqueId val="{00000003-437D-40E0-8C1A-F687EC764DFA}"/>
            </c:ext>
          </c:extLst>
        </c:ser>
        <c:ser>
          <c:idx val="4"/>
          <c:order val="2"/>
          <c:tx>
            <c:strRef>
              <c:f>'Gränsöverskr. - Cross border 2'!$J$11</c:f>
              <c:strCache>
                <c:ptCount val="1"/>
                <c:pt idx="0">
                  <c:v>Maj</c:v>
                </c:pt>
              </c:strCache>
            </c:strRef>
          </c:tx>
          <c:spPr>
            <a:solidFill>
              <a:schemeClr val="tx1">
                <a:lumMod val="50000"/>
                <a:lumOff val="50000"/>
              </a:schemeClr>
            </a:solidFill>
            <a:ln>
              <a:noFill/>
            </a:ln>
            <a:effectLst/>
          </c:spPr>
          <c:invertIfNegative val="0"/>
          <c:cat>
            <c:strRef>
              <c:f>'Gränsöverskr. - Cross border 2'!$L$5:$O$5</c:f>
              <c:strCache>
                <c:ptCount val="4"/>
                <c:pt idx="0">
                  <c:v>Personbilar</c:v>
                </c:pt>
                <c:pt idx="1">
                  <c:v>Personbilar m. husvagn</c:v>
                </c:pt>
                <c:pt idx="2">
                  <c:v>Bussar </c:v>
                </c:pt>
                <c:pt idx="3">
                  <c:v>Lastbilar</c:v>
                </c:pt>
              </c:strCache>
            </c:strRef>
          </c:cat>
          <c:val>
            <c:numRef>
              <c:f>'Gränsöverskr. - Cross border 2'!$L$11:$O$11</c:f>
              <c:numCache>
                <c:formatCode>0.0</c:formatCode>
                <c:ptCount val="4"/>
                <c:pt idx="0">
                  <c:v>-57.890307146973051</c:v>
                </c:pt>
                <c:pt idx="1">
                  <c:v>-74.460233964041763</c:v>
                </c:pt>
                <c:pt idx="2">
                  <c:v>-88.641765704584046</c:v>
                </c:pt>
                <c:pt idx="3">
                  <c:v>-16.738951413670055</c:v>
                </c:pt>
              </c:numCache>
            </c:numRef>
          </c:val>
          <c:extLst>
            <c:ext xmlns:c16="http://schemas.microsoft.com/office/drawing/2014/chart" uri="{C3380CC4-5D6E-409C-BE32-E72D297353CC}">
              <c16:uniqueId val="{00000004-437D-40E0-8C1A-F687EC764DFA}"/>
            </c:ext>
          </c:extLst>
        </c:ser>
        <c:ser>
          <c:idx val="5"/>
          <c:order val="3"/>
          <c:tx>
            <c:strRef>
              <c:f>'Gränsöverskr. - Cross border 2'!$J$12</c:f>
              <c:strCache>
                <c:ptCount val="1"/>
                <c:pt idx="0">
                  <c:v>Juni</c:v>
                </c:pt>
              </c:strCache>
            </c:strRef>
          </c:tx>
          <c:spPr>
            <a:solidFill>
              <a:schemeClr val="tx1">
                <a:lumMod val="65000"/>
                <a:lumOff val="35000"/>
              </a:schemeClr>
            </a:solidFill>
            <a:ln>
              <a:noFill/>
            </a:ln>
            <a:effectLst/>
          </c:spPr>
          <c:invertIfNegative val="0"/>
          <c:cat>
            <c:strRef>
              <c:f>'Gränsöverskr. - Cross border 2'!$L$5:$O$5</c:f>
              <c:strCache>
                <c:ptCount val="4"/>
                <c:pt idx="0">
                  <c:v>Personbilar</c:v>
                </c:pt>
                <c:pt idx="1">
                  <c:v>Personbilar m. husvagn</c:v>
                </c:pt>
                <c:pt idx="2">
                  <c:v>Bussar </c:v>
                </c:pt>
                <c:pt idx="3">
                  <c:v>Lastbilar</c:v>
                </c:pt>
              </c:strCache>
            </c:strRef>
          </c:cat>
          <c:val>
            <c:numRef>
              <c:f>'Gränsöverskr. - Cross border 2'!$L$12:$O$12</c:f>
              <c:numCache>
                <c:formatCode>0.0</c:formatCode>
                <c:ptCount val="4"/>
                <c:pt idx="0">
                  <c:v>-55.608308042188639</c:v>
                </c:pt>
                <c:pt idx="1">
                  <c:v>-82.674278288313374</c:v>
                </c:pt>
                <c:pt idx="2">
                  <c:v>-87.024793388429757</c:v>
                </c:pt>
                <c:pt idx="3">
                  <c:v>2.1774864148827122</c:v>
                </c:pt>
              </c:numCache>
            </c:numRef>
          </c:val>
          <c:extLst>
            <c:ext xmlns:c16="http://schemas.microsoft.com/office/drawing/2014/chart" uri="{C3380CC4-5D6E-409C-BE32-E72D297353CC}">
              <c16:uniqueId val="{00000005-437D-40E0-8C1A-F687EC764DFA}"/>
            </c:ext>
          </c:extLst>
        </c:ser>
        <c:ser>
          <c:idx val="6"/>
          <c:order val="4"/>
          <c:tx>
            <c:strRef>
              <c:f>'Gränsöverskr. - Cross border 2'!$J$13</c:f>
              <c:strCache>
                <c:ptCount val="1"/>
                <c:pt idx="0">
                  <c:v>Juli</c:v>
                </c:pt>
              </c:strCache>
            </c:strRef>
          </c:tx>
          <c:spPr>
            <a:solidFill>
              <a:schemeClr val="tx1">
                <a:lumMod val="75000"/>
                <a:lumOff val="25000"/>
              </a:schemeClr>
            </a:solidFill>
            <a:ln>
              <a:noFill/>
            </a:ln>
            <a:effectLst/>
          </c:spPr>
          <c:invertIfNegative val="0"/>
          <c:cat>
            <c:strRef>
              <c:f>'Gränsöverskr. - Cross border 2'!$L$5:$O$5</c:f>
              <c:strCache>
                <c:ptCount val="4"/>
                <c:pt idx="0">
                  <c:v>Personbilar</c:v>
                </c:pt>
                <c:pt idx="1">
                  <c:v>Personbilar m. husvagn</c:v>
                </c:pt>
                <c:pt idx="2">
                  <c:v>Bussar </c:v>
                </c:pt>
                <c:pt idx="3">
                  <c:v>Lastbilar</c:v>
                </c:pt>
              </c:strCache>
            </c:strRef>
          </c:cat>
          <c:val>
            <c:numRef>
              <c:f>'Gränsöverskr. - Cross border 2'!$L$13:$O$13</c:f>
              <c:numCache>
                <c:formatCode>0.0</c:formatCode>
                <c:ptCount val="4"/>
                <c:pt idx="0">
                  <c:v>-45.489855553355355</c:v>
                </c:pt>
                <c:pt idx="1">
                  <c:v>-78.853247990618812</c:v>
                </c:pt>
                <c:pt idx="2">
                  <c:v>-70.721857647652712</c:v>
                </c:pt>
                <c:pt idx="3">
                  <c:v>-6.06902547818855</c:v>
                </c:pt>
              </c:numCache>
            </c:numRef>
          </c:val>
          <c:extLst>
            <c:ext xmlns:c16="http://schemas.microsoft.com/office/drawing/2014/chart" uri="{C3380CC4-5D6E-409C-BE32-E72D297353CC}">
              <c16:uniqueId val="{00000006-437D-40E0-8C1A-F687EC764DFA}"/>
            </c:ext>
          </c:extLst>
        </c:ser>
        <c:ser>
          <c:idx val="7"/>
          <c:order val="5"/>
          <c:tx>
            <c:strRef>
              <c:f>'Gränsöverskr. - Cross border 2'!$J$14</c:f>
              <c:strCache>
                <c:ptCount val="1"/>
                <c:pt idx="0">
                  <c:v>Augusti</c:v>
                </c:pt>
              </c:strCache>
            </c:strRef>
          </c:tx>
          <c:spPr>
            <a:solidFill>
              <a:schemeClr val="tx1">
                <a:lumMod val="85000"/>
                <a:lumOff val="15000"/>
              </a:schemeClr>
            </a:solidFill>
            <a:ln>
              <a:noFill/>
            </a:ln>
            <a:effectLst/>
          </c:spPr>
          <c:invertIfNegative val="0"/>
          <c:cat>
            <c:strRef>
              <c:f>'Gränsöverskr. - Cross border 2'!$L$5:$O$5</c:f>
              <c:strCache>
                <c:ptCount val="4"/>
                <c:pt idx="0">
                  <c:v>Personbilar</c:v>
                </c:pt>
                <c:pt idx="1">
                  <c:v>Personbilar m. husvagn</c:v>
                </c:pt>
                <c:pt idx="2">
                  <c:v>Bussar </c:v>
                </c:pt>
                <c:pt idx="3">
                  <c:v>Lastbilar</c:v>
                </c:pt>
              </c:strCache>
            </c:strRef>
          </c:cat>
          <c:val>
            <c:numRef>
              <c:f>'Gränsöverskr. - Cross border 2'!$L$14:$O$14</c:f>
              <c:numCache>
                <c:formatCode>0.0</c:formatCode>
                <c:ptCount val="4"/>
                <c:pt idx="0">
                  <c:v>-33.179839099819034</c:v>
                </c:pt>
                <c:pt idx="1">
                  <c:v>-67.269047274830129</c:v>
                </c:pt>
                <c:pt idx="2">
                  <c:v>-63.605230386052305</c:v>
                </c:pt>
                <c:pt idx="3">
                  <c:v>-1.0381986170485247</c:v>
                </c:pt>
              </c:numCache>
            </c:numRef>
          </c:val>
          <c:extLst>
            <c:ext xmlns:c16="http://schemas.microsoft.com/office/drawing/2014/chart" uri="{C3380CC4-5D6E-409C-BE32-E72D297353CC}">
              <c16:uniqueId val="{00000007-437D-40E0-8C1A-F687EC764DFA}"/>
            </c:ext>
          </c:extLst>
        </c:ser>
        <c:ser>
          <c:idx val="8"/>
          <c:order val="6"/>
          <c:tx>
            <c:strRef>
              <c:f>'Gränsöverskr. - Cross border 2'!$J$15</c:f>
              <c:strCache>
                <c:ptCount val="1"/>
                <c:pt idx="0">
                  <c:v>September</c:v>
                </c:pt>
              </c:strCache>
            </c:strRef>
          </c:tx>
          <c:spPr>
            <a:solidFill>
              <a:schemeClr val="tx1"/>
            </a:solidFill>
            <a:ln>
              <a:noFill/>
            </a:ln>
            <a:effectLst/>
          </c:spPr>
          <c:invertIfNegative val="0"/>
          <c:cat>
            <c:strRef>
              <c:f>'Gränsöverskr. - Cross border 2'!$L$5:$O$5</c:f>
              <c:strCache>
                <c:ptCount val="4"/>
                <c:pt idx="0">
                  <c:v>Personbilar</c:v>
                </c:pt>
                <c:pt idx="1">
                  <c:v>Personbilar m. husvagn</c:v>
                </c:pt>
                <c:pt idx="2">
                  <c:v>Bussar </c:v>
                </c:pt>
                <c:pt idx="3">
                  <c:v>Lastbilar</c:v>
                </c:pt>
              </c:strCache>
            </c:strRef>
          </c:cat>
          <c:val>
            <c:numRef>
              <c:f>'Gränsöverskr. - Cross border 2'!$L$15:$O$15</c:f>
              <c:numCache>
                <c:formatCode>0.0</c:formatCode>
                <c:ptCount val="4"/>
                <c:pt idx="0">
                  <c:v>-27.448743595819757</c:v>
                </c:pt>
                <c:pt idx="1">
                  <c:v>-45.692029270595633</c:v>
                </c:pt>
                <c:pt idx="2">
                  <c:v>-63.921700978737775</c:v>
                </c:pt>
                <c:pt idx="3">
                  <c:v>7.4652135837306677</c:v>
                </c:pt>
              </c:numCache>
            </c:numRef>
          </c:val>
          <c:extLst>
            <c:ext xmlns:c16="http://schemas.microsoft.com/office/drawing/2014/chart" uri="{C3380CC4-5D6E-409C-BE32-E72D297353CC}">
              <c16:uniqueId val="{00000008-437D-40E0-8C1A-F687EC764DFA}"/>
            </c:ext>
          </c:extLst>
        </c:ser>
        <c:ser>
          <c:idx val="9"/>
          <c:order val="7"/>
          <c:tx>
            <c:strRef>
              <c:f>'Gränsöverskr. - Cross border 2'!$J$16</c:f>
              <c:strCache>
                <c:ptCount val="1"/>
                <c:pt idx="0">
                  <c:v>Oktober</c:v>
                </c:pt>
              </c:strCache>
            </c:strRef>
          </c:tx>
          <c:spPr>
            <a:solidFill>
              <a:srgbClr val="92D050"/>
            </a:solidFill>
            <a:ln>
              <a:noFill/>
            </a:ln>
            <a:effectLst/>
          </c:spPr>
          <c:invertIfNegative val="0"/>
          <c:cat>
            <c:strRef>
              <c:f>'Gränsöverskr. - Cross border 2'!$L$5:$O$5</c:f>
              <c:strCache>
                <c:ptCount val="4"/>
                <c:pt idx="0">
                  <c:v>Personbilar</c:v>
                </c:pt>
                <c:pt idx="1">
                  <c:v>Personbilar m. husvagn</c:v>
                </c:pt>
                <c:pt idx="2">
                  <c:v>Bussar </c:v>
                </c:pt>
                <c:pt idx="3">
                  <c:v>Lastbilar</c:v>
                </c:pt>
              </c:strCache>
            </c:strRef>
          </c:cat>
          <c:val>
            <c:numRef>
              <c:f>'Gränsöverskr. - Cross border 2'!$L$16:$O$16</c:f>
              <c:numCache>
                <c:formatCode>0.0</c:formatCode>
                <c:ptCount val="4"/>
                <c:pt idx="0">
                  <c:v>-31.643840313583382</c:v>
                </c:pt>
                <c:pt idx="1">
                  <c:v>-30.091383812010442</c:v>
                </c:pt>
                <c:pt idx="2">
                  <c:v>-63.522156235724083</c:v>
                </c:pt>
                <c:pt idx="3">
                  <c:v>-1.503884881413764</c:v>
                </c:pt>
              </c:numCache>
            </c:numRef>
          </c:val>
          <c:extLst>
            <c:ext xmlns:c16="http://schemas.microsoft.com/office/drawing/2014/chart" uri="{C3380CC4-5D6E-409C-BE32-E72D297353CC}">
              <c16:uniqueId val="{00000009-437D-40E0-8C1A-F687EC764DFA}"/>
            </c:ext>
          </c:extLst>
        </c:ser>
        <c:ser>
          <c:idx val="10"/>
          <c:order val="8"/>
          <c:tx>
            <c:strRef>
              <c:f>'Gränsöverskr. - Cross border 2'!$J$17</c:f>
              <c:strCache>
                <c:ptCount val="1"/>
                <c:pt idx="0">
                  <c:v>November</c:v>
                </c:pt>
              </c:strCache>
            </c:strRef>
          </c:tx>
          <c:spPr>
            <a:solidFill>
              <a:srgbClr val="00B050"/>
            </a:solidFill>
            <a:ln>
              <a:noFill/>
            </a:ln>
            <a:effectLst/>
          </c:spPr>
          <c:invertIfNegative val="0"/>
          <c:cat>
            <c:strRef>
              <c:f>'Gränsöverskr. - Cross border 2'!$L$5:$O$5</c:f>
              <c:strCache>
                <c:ptCount val="4"/>
                <c:pt idx="0">
                  <c:v>Personbilar</c:v>
                </c:pt>
                <c:pt idx="1">
                  <c:v>Personbilar m. husvagn</c:v>
                </c:pt>
                <c:pt idx="2">
                  <c:v>Bussar </c:v>
                </c:pt>
                <c:pt idx="3">
                  <c:v>Lastbilar</c:v>
                </c:pt>
              </c:strCache>
            </c:strRef>
          </c:cat>
          <c:val>
            <c:numRef>
              <c:f>'Gränsöverskr. - Cross border 2'!$L$17:$O$17</c:f>
              <c:numCache>
                <c:formatCode>0.0</c:formatCode>
                <c:ptCount val="4"/>
                <c:pt idx="0">
                  <c:v>-49.507124610178487</c:v>
                </c:pt>
                <c:pt idx="1">
                  <c:v>-46.309763267832274</c:v>
                </c:pt>
                <c:pt idx="2">
                  <c:v>-62.535014005602243</c:v>
                </c:pt>
                <c:pt idx="3">
                  <c:v>4.8470229259442554</c:v>
                </c:pt>
              </c:numCache>
            </c:numRef>
          </c:val>
          <c:extLst>
            <c:ext xmlns:c16="http://schemas.microsoft.com/office/drawing/2014/chart" uri="{C3380CC4-5D6E-409C-BE32-E72D297353CC}">
              <c16:uniqueId val="{0000000A-437D-40E0-8C1A-F687EC764DFA}"/>
            </c:ext>
          </c:extLst>
        </c:ser>
        <c:ser>
          <c:idx val="11"/>
          <c:order val="9"/>
          <c:tx>
            <c:strRef>
              <c:f>'Gränsöverskr. - Cross border 2'!$J$18</c:f>
              <c:strCache>
                <c:ptCount val="1"/>
                <c:pt idx="0">
                  <c:v>December</c:v>
                </c:pt>
              </c:strCache>
            </c:strRef>
          </c:tx>
          <c:spPr>
            <a:solidFill>
              <a:schemeClr val="accent6">
                <a:lumMod val="60000"/>
              </a:schemeClr>
            </a:solidFill>
            <a:ln>
              <a:noFill/>
            </a:ln>
            <a:effectLst/>
          </c:spPr>
          <c:invertIfNegative val="0"/>
          <c:cat>
            <c:strRef>
              <c:f>'Gränsöverskr. - Cross border 2'!$L$5:$O$5</c:f>
              <c:strCache>
                <c:ptCount val="4"/>
                <c:pt idx="0">
                  <c:v>Personbilar</c:v>
                </c:pt>
                <c:pt idx="1">
                  <c:v>Personbilar m. husvagn</c:v>
                </c:pt>
                <c:pt idx="2">
                  <c:v>Bussar </c:v>
                </c:pt>
                <c:pt idx="3">
                  <c:v>Lastbilar</c:v>
                </c:pt>
              </c:strCache>
            </c:strRef>
          </c:cat>
          <c:val>
            <c:numRef>
              <c:f>'Gränsöverskr. - Cross border 2'!$L$18:$O$18</c:f>
              <c:numCache>
                <c:formatCode>0.0</c:formatCode>
                <c:ptCount val="4"/>
                <c:pt idx="0">
                  <c:v>-58.020482867855264</c:v>
                </c:pt>
                <c:pt idx="1">
                  <c:v>-53.351858284126429</c:v>
                </c:pt>
                <c:pt idx="2">
                  <c:v>-81.746264283621457</c:v>
                </c:pt>
                <c:pt idx="3">
                  <c:v>16.555563877861836</c:v>
                </c:pt>
              </c:numCache>
            </c:numRef>
          </c:val>
          <c:extLst>
            <c:ext xmlns:c16="http://schemas.microsoft.com/office/drawing/2014/chart" uri="{C3380CC4-5D6E-409C-BE32-E72D297353CC}">
              <c16:uniqueId val="{00000000-1663-431E-B633-BD2D03EFC8E6}"/>
            </c:ext>
          </c:extLst>
        </c:ser>
        <c:dLbls>
          <c:showLegendKey val="0"/>
          <c:showVal val="0"/>
          <c:showCatName val="0"/>
          <c:showSerName val="0"/>
          <c:showPercent val="0"/>
          <c:showBubbleSize val="0"/>
        </c:dLbls>
        <c:gapWidth val="219"/>
        <c:overlap val="-27"/>
        <c:axId val="1771390463"/>
        <c:axId val="173919215"/>
      </c:barChart>
      <c:catAx>
        <c:axId val="1771390463"/>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73919215"/>
        <c:crosses val="autoZero"/>
        <c:auto val="1"/>
        <c:lblAlgn val="ctr"/>
        <c:lblOffset val="100"/>
        <c:noMultiLvlLbl val="0"/>
      </c:catAx>
      <c:valAx>
        <c:axId val="173919215"/>
        <c:scaling>
          <c:orientation val="minMax"/>
          <c:max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771390463"/>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10762114008886"/>
          <c:y val="9.9067211994801632E-2"/>
          <c:w val="0.69402153959255186"/>
          <c:h val="0.86262362387192315"/>
        </c:manualLayout>
      </c:layout>
      <c:lineChart>
        <c:grouping val="standard"/>
        <c:varyColors val="0"/>
        <c:ser>
          <c:idx val="3"/>
          <c:order val="0"/>
          <c:tx>
            <c:strRef>
              <c:f>'Summering - Summary'!$A$8</c:f>
              <c:strCache>
                <c:ptCount val="1"/>
                <c:pt idx="0">
                  <c:v>Järnväg - godståg</c:v>
                </c:pt>
              </c:strCache>
            </c:strRef>
          </c:tx>
          <c:spPr>
            <a:ln w="19050" cap="rnd">
              <a:solidFill>
                <a:srgbClr val="00B050">
                  <a:alpha val="75000"/>
                </a:srgbClr>
              </a:solidFill>
              <a:round/>
            </a:ln>
            <a:effectLst/>
          </c:spPr>
          <c:marker>
            <c:symbol val="circle"/>
            <c:size val="3"/>
            <c:spPr>
              <a:solidFill>
                <a:srgbClr val="00B050">
                  <a:alpha val="75000"/>
                </a:srgbClr>
              </a:solidFill>
              <a:ln w="9525">
                <a:solidFill>
                  <a:srgbClr val="00B050">
                    <a:alpha val="75000"/>
                  </a:srgbClr>
                </a:solidFill>
              </a:ln>
              <a:effectLst/>
            </c:spPr>
          </c:marker>
          <c:cat>
            <c:strRef>
              <c:f>'Summering - Summary'!$C$12:$AS$12</c:f>
              <c:strCache>
                <c:ptCount val="41"/>
                <c:pt idx="1">
                  <c:v>Mars</c:v>
                </c:pt>
                <c:pt idx="5">
                  <c:v>April</c:v>
                </c:pt>
                <c:pt idx="9">
                  <c:v>Maj</c:v>
                </c:pt>
                <c:pt idx="14">
                  <c:v>Juni</c:v>
                </c:pt>
                <c:pt idx="18">
                  <c:v>Juli</c:v>
                </c:pt>
                <c:pt idx="22">
                  <c:v>Augusti</c:v>
                </c:pt>
                <c:pt idx="27">
                  <c:v>September</c:v>
                </c:pt>
                <c:pt idx="31">
                  <c:v>Oktober</c:v>
                </c:pt>
                <c:pt idx="36">
                  <c:v>November</c:v>
                </c:pt>
                <c:pt idx="40">
                  <c:v>December</c:v>
                </c:pt>
              </c:strCache>
            </c:strRef>
          </c:cat>
          <c:val>
            <c:numRef>
              <c:f>'Summering - Summary'!$C$8:$AS$8</c:f>
              <c:numCache>
                <c:formatCode>0%</c:formatCode>
                <c:ptCount val="43"/>
                <c:pt idx="0">
                  <c:v>2.1604427227432887E-2</c:v>
                </c:pt>
                <c:pt idx="1">
                  <c:v>6.1687663038662008E-2</c:v>
                </c:pt>
                <c:pt idx="2">
                  <c:v>-4.7044911618649831E-4</c:v>
                </c:pt>
                <c:pt idx="3">
                  <c:v>-2.2205183273770156E-2</c:v>
                </c:pt>
                <c:pt idx="4">
                  <c:v>-0.19435130184871077</c:v>
                </c:pt>
                <c:pt idx="5">
                  <c:v>6.978071758112632E-2</c:v>
                </c:pt>
                <c:pt idx="6">
                  <c:v>-4.9896890049930774E-3</c:v>
                </c:pt>
                <c:pt idx="7">
                  <c:v>-0.14000000000000001</c:v>
                </c:pt>
                <c:pt idx="8">
                  <c:v>-0.01</c:v>
                </c:pt>
                <c:pt idx="9">
                  <c:v>-0.06</c:v>
                </c:pt>
                <c:pt idx="10">
                  <c:v>-0.1</c:v>
                </c:pt>
                <c:pt idx="11">
                  <c:v>9.6317013453477332E-2</c:v>
                </c:pt>
                <c:pt idx="12">
                  <c:v>-0.09</c:v>
                </c:pt>
                <c:pt idx="13">
                  <c:v>-0.12</c:v>
                </c:pt>
                <c:pt idx="14">
                  <c:v>-0.11</c:v>
                </c:pt>
                <c:pt idx="15">
                  <c:v>-0.03</c:v>
                </c:pt>
                <c:pt idx="16">
                  <c:v>-0.04</c:v>
                </c:pt>
                <c:pt idx="17">
                  <c:v>-0.01</c:v>
                </c:pt>
                <c:pt idx="18">
                  <c:v>0</c:v>
                </c:pt>
                <c:pt idx="19">
                  <c:v>0.01</c:v>
                </c:pt>
                <c:pt idx="20">
                  <c:v>-4.1744103070805005E-2</c:v>
                </c:pt>
                <c:pt idx="21">
                  <c:v>4.7256255931220834E-2</c:v>
                </c:pt>
                <c:pt idx="22">
                  <c:v>9.1094943250254926E-2</c:v>
                </c:pt>
                <c:pt idx="23">
                  <c:v>0.02</c:v>
                </c:pt>
                <c:pt idx="24">
                  <c:v>7.3539964987154871E-2</c:v>
                </c:pt>
                <c:pt idx="25">
                  <c:v>-2.2860051327430925E-2</c:v>
                </c:pt>
                <c:pt idx="26">
                  <c:v>0.06</c:v>
                </c:pt>
                <c:pt idx="27">
                  <c:v>0.05</c:v>
                </c:pt>
                <c:pt idx="28">
                  <c:v>0.01</c:v>
                </c:pt>
                <c:pt idx="29">
                  <c:v>0.03</c:v>
                </c:pt>
                <c:pt idx="30">
                  <c:v>0.05</c:v>
                </c:pt>
                <c:pt idx="31">
                  <c:v>0.05</c:v>
                </c:pt>
                <c:pt idx="32">
                  <c:v>0</c:v>
                </c:pt>
                <c:pt idx="33">
                  <c:v>0.04</c:v>
                </c:pt>
                <c:pt idx="34">
                  <c:v>0.03</c:v>
                </c:pt>
                <c:pt idx="35">
                  <c:v>0.13</c:v>
                </c:pt>
                <c:pt idx="36">
                  <c:v>7.0000000000000007E-2</c:v>
                </c:pt>
                <c:pt idx="37">
                  <c:v>0.03</c:v>
                </c:pt>
                <c:pt idx="38">
                  <c:v>0.09</c:v>
                </c:pt>
                <c:pt idx="39">
                  <c:v>0.08</c:v>
                </c:pt>
                <c:pt idx="40">
                  <c:v>8.0844095192067977E-2</c:v>
                </c:pt>
                <c:pt idx="41">
                  <c:v>0.26559869256008733</c:v>
                </c:pt>
              </c:numCache>
            </c:numRef>
          </c:val>
          <c:smooth val="0"/>
          <c:extLst>
            <c:ext xmlns:c16="http://schemas.microsoft.com/office/drawing/2014/chart" uri="{C3380CC4-5D6E-409C-BE32-E72D297353CC}">
              <c16:uniqueId val="{00000000-CE77-4EA6-9627-2C7FC2ACC906}"/>
            </c:ext>
          </c:extLst>
        </c:ser>
        <c:ser>
          <c:idx val="2"/>
          <c:order val="1"/>
          <c:tx>
            <c:strRef>
              <c:f>'Summering - Summary'!$A$7</c:f>
              <c:strCache>
                <c:ptCount val="1"/>
                <c:pt idx="0">
                  <c:v>Järnväg - persontåg</c:v>
                </c:pt>
              </c:strCache>
            </c:strRef>
          </c:tx>
          <c:spPr>
            <a:ln w="19050" cap="rnd">
              <a:solidFill>
                <a:srgbClr val="92D050"/>
              </a:solidFill>
              <a:round/>
            </a:ln>
            <a:effectLst/>
          </c:spPr>
          <c:marker>
            <c:symbol val="circle"/>
            <c:size val="3"/>
            <c:spPr>
              <a:solidFill>
                <a:srgbClr val="92D050">
                  <a:alpha val="75000"/>
                </a:srgbClr>
              </a:solidFill>
              <a:ln w="9525">
                <a:solidFill>
                  <a:srgbClr val="92D050"/>
                </a:solidFill>
              </a:ln>
              <a:effectLst/>
            </c:spPr>
          </c:marker>
          <c:cat>
            <c:strRef>
              <c:f>'Summering - Summary'!$C$12:$AS$12</c:f>
              <c:strCache>
                <c:ptCount val="41"/>
                <c:pt idx="1">
                  <c:v>Mars</c:v>
                </c:pt>
                <c:pt idx="5">
                  <c:v>April</c:v>
                </c:pt>
                <c:pt idx="9">
                  <c:v>Maj</c:v>
                </c:pt>
                <c:pt idx="14">
                  <c:v>Juni</c:v>
                </c:pt>
                <c:pt idx="18">
                  <c:v>Juli</c:v>
                </c:pt>
                <c:pt idx="22">
                  <c:v>Augusti</c:v>
                </c:pt>
                <c:pt idx="27">
                  <c:v>September</c:v>
                </c:pt>
                <c:pt idx="31">
                  <c:v>Oktober</c:v>
                </c:pt>
                <c:pt idx="36">
                  <c:v>November</c:v>
                </c:pt>
                <c:pt idx="40">
                  <c:v>December</c:v>
                </c:pt>
              </c:strCache>
            </c:strRef>
          </c:cat>
          <c:val>
            <c:numRef>
              <c:f>'Summering - Summary'!$C$7:$AS$7</c:f>
              <c:numCache>
                <c:formatCode>0%</c:formatCode>
                <c:ptCount val="43"/>
                <c:pt idx="0">
                  <c:v>1.3067812551372175E-2</c:v>
                </c:pt>
                <c:pt idx="1">
                  <c:v>-1.9684800788570544E-2</c:v>
                </c:pt>
                <c:pt idx="2">
                  <c:v>-0.10324683910415462</c:v>
                </c:pt>
                <c:pt idx="3">
                  <c:v>-0.19989880300246013</c:v>
                </c:pt>
                <c:pt idx="4">
                  <c:v>-0.28822127514780166</c:v>
                </c:pt>
                <c:pt idx="5">
                  <c:v>-0.21301103077885725</c:v>
                </c:pt>
                <c:pt idx="6">
                  <c:v>-0.19342587535636524</c:v>
                </c:pt>
                <c:pt idx="7">
                  <c:v>-0.25777539806525368</c:v>
                </c:pt>
                <c:pt idx="8">
                  <c:v>-0.26</c:v>
                </c:pt>
                <c:pt idx="9">
                  <c:v>-0.25</c:v>
                </c:pt>
                <c:pt idx="10">
                  <c:v>-0.3</c:v>
                </c:pt>
                <c:pt idx="11">
                  <c:v>-0.17</c:v>
                </c:pt>
                <c:pt idx="12">
                  <c:v>-0.21</c:v>
                </c:pt>
                <c:pt idx="13">
                  <c:v>-0.24</c:v>
                </c:pt>
                <c:pt idx="14">
                  <c:v>-0.24</c:v>
                </c:pt>
                <c:pt idx="15">
                  <c:v>-0.2</c:v>
                </c:pt>
                <c:pt idx="16">
                  <c:v>-0.18</c:v>
                </c:pt>
                <c:pt idx="17">
                  <c:v>-0.13</c:v>
                </c:pt>
                <c:pt idx="18">
                  <c:v>-0.12</c:v>
                </c:pt>
                <c:pt idx="19">
                  <c:v>-0.12</c:v>
                </c:pt>
                <c:pt idx="20">
                  <c:v>-0.11172660464762234</c:v>
                </c:pt>
                <c:pt idx="21">
                  <c:v>-0.13800009084247719</c:v>
                </c:pt>
                <c:pt idx="22">
                  <c:v>-0.12708807495425917</c:v>
                </c:pt>
                <c:pt idx="23">
                  <c:v>-0.11</c:v>
                </c:pt>
                <c:pt idx="24">
                  <c:v>-0.1364680111718789</c:v>
                </c:pt>
                <c:pt idx="25">
                  <c:v>-0.13229145488741764</c:v>
                </c:pt>
                <c:pt idx="26">
                  <c:v>-0.1</c:v>
                </c:pt>
                <c:pt idx="27">
                  <c:v>-0.09</c:v>
                </c:pt>
                <c:pt idx="28">
                  <c:v>-0.1</c:v>
                </c:pt>
                <c:pt idx="29">
                  <c:v>-0.09</c:v>
                </c:pt>
                <c:pt idx="30">
                  <c:v>-0.09</c:v>
                </c:pt>
                <c:pt idx="31">
                  <c:v>-0.08</c:v>
                </c:pt>
                <c:pt idx="32">
                  <c:v>-7.0000000000000007E-2</c:v>
                </c:pt>
                <c:pt idx="33">
                  <c:v>-0.09</c:v>
                </c:pt>
                <c:pt idx="34">
                  <c:v>-0.1</c:v>
                </c:pt>
                <c:pt idx="35">
                  <c:v>-7.0000000000000007E-2</c:v>
                </c:pt>
                <c:pt idx="36">
                  <c:v>-0.09</c:v>
                </c:pt>
                <c:pt idx="37">
                  <c:v>-7.0000000000000007E-2</c:v>
                </c:pt>
                <c:pt idx="38">
                  <c:v>-0.12</c:v>
                </c:pt>
                <c:pt idx="39">
                  <c:v>-9.5095501786155653E-2</c:v>
                </c:pt>
                <c:pt idx="40">
                  <c:v>-7.623397995449098E-2</c:v>
                </c:pt>
                <c:pt idx="41">
                  <c:v>1.2644116269191652E-2</c:v>
                </c:pt>
              </c:numCache>
            </c:numRef>
          </c:val>
          <c:smooth val="0"/>
          <c:extLst>
            <c:ext xmlns:c16="http://schemas.microsoft.com/office/drawing/2014/chart" uri="{C3380CC4-5D6E-409C-BE32-E72D297353CC}">
              <c16:uniqueId val="{00000004-CE77-4EA6-9627-2C7FC2ACC906}"/>
            </c:ext>
          </c:extLst>
        </c:ser>
        <c:ser>
          <c:idx val="1"/>
          <c:order val="2"/>
          <c:tx>
            <c:strRef>
              <c:f>'Summering - Summary'!$A$6</c:f>
              <c:strCache>
                <c:ptCount val="1"/>
                <c:pt idx="0">
                  <c:v>Vägtrafik - tung trafik</c:v>
                </c:pt>
              </c:strCache>
            </c:strRef>
          </c:tx>
          <c:spPr>
            <a:ln w="19050" cap="rnd">
              <a:solidFill>
                <a:schemeClr val="accent2">
                  <a:alpha val="75000"/>
                </a:schemeClr>
              </a:solidFill>
              <a:round/>
            </a:ln>
            <a:effectLst/>
          </c:spPr>
          <c:marker>
            <c:symbol val="circle"/>
            <c:size val="3"/>
            <c:spPr>
              <a:solidFill>
                <a:schemeClr val="accent2">
                  <a:alpha val="75000"/>
                </a:schemeClr>
              </a:solidFill>
              <a:ln w="9525">
                <a:solidFill>
                  <a:schemeClr val="accent2">
                    <a:alpha val="75000"/>
                  </a:schemeClr>
                </a:solidFill>
              </a:ln>
              <a:effectLst/>
            </c:spPr>
          </c:marker>
          <c:cat>
            <c:strRef>
              <c:f>'Summering - Summary'!$C$12:$AS$12</c:f>
              <c:strCache>
                <c:ptCount val="41"/>
                <c:pt idx="1">
                  <c:v>Mars</c:v>
                </c:pt>
                <c:pt idx="5">
                  <c:v>April</c:v>
                </c:pt>
                <c:pt idx="9">
                  <c:v>Maj</c:v>
                </c:pt>
                <c:pt idx="14">
                  <c:v>Juni</c:v>
                </c:pt>
                <c:pt idx="18">
                  <c:v>Juli</c:v>
                </c:pt>
                <c:pt idx="22">
                  <c:v>Augusti</c:v>
                </c:pt>
                <c:pt idx="27">
                  <c:v>September</c:v>
                </c:pt>
                <c:pt idx="31">
                  <c:v>Oktober</c:v>
                </c:pt>
                <c:pt idx="36">
                  <c:v>November</c:v>
                </c:pt>
                <c:pt idx="40">
                  <c:v>December</c:v>
                </c:pt>
              </c:strCache>
            </c:strRef>
          </c:cat>
          <c:val>
            <c:numRef>
              <c:f>'Summering - Summary'!$C$6:$AS$6</c:f>
              <c:numCache>
                <c:formatCode>0%</c:formatCode>
                <c:ptCount val="43"/>
                <c:pt idx="0">
                  <c:v>0.03</c:v>
                </c:pt>
                <c:pt idx="1">
                  <c:v>-0.01</c:v>
                </c:pt>
                <c:pt idx="2">
                  <c:v>-0.03</c:v>
                </c:pt>
                <c:pt idx="3">
                  <c:v>-0.08</c:v>
                </c:pt>
                <c:pt idx="4">
                  <c:v>-0.09</c:v>
                </c:pt>
                <c:pt idx="5">
                  <c:v>-0.12</c:v>
                </c:pt>
                <c:pt idx="6">
                  <c:v>-0.08</c:v>
                </c:pt>
                <c:pt idx="7">
                  <c:v>-7.0000000000000007E-2</c:v>
                </c:pt>
                <c:pt idx="8">
                  <c:v>-0.06</c:v>
                </c:pt>
                <c:pt idx="9">
                  <c:v>-0.08</c:v>
                </c:pt>
                <c:pt idx="10">
                  <c:v>-7.0000000000000007E-2</c:v>
                </c:pt>
                <c:pt idx="11">
                  <c:v>-0.02</c:v>
                </c:pt>
                <c:pt idx="12">
                  <c:v>-0.08</c:v>
                </c:pt>
                <c:pt idx="13">
                  <c:v>-0.01</c:v>
                </c:pt>
                <c:pt idx="14">
                  <c:v>-0.04</c:v>
                </c:pt>
                <c:pt idx="15">
                  <c:v>-0.08</c:v>
                </c:pt>
                <c:pt idx="16">
                  <c:v>-0.08</c:v>
                </c:pt>
                <c:pt idx="17">
                  <c:v>-0.08</c:v>
                </c:pt>
                <c:pt idx="18">
                  <c:v>-0.06</c:v>
                </c:pt>
                <c:pt idx="19">
                  <c:v>-0.06</c:v>
                </c:pt>
                <c:pt idx="20">
                  <c:v>-6.1600000000000002E-2</c:v>
                </c:pt>
                <c:pt idx="21">
                  <c:v>-0.01</c:v>
                </c:pt>
                <c:pt idx="22">
                  <c:v>0.02</c:v>
                </c:pt>
                <c:pt idx="23">
                  <c:v>-0.02</c:v>
                </c:pt>
                <c:pt idx="24">
                  <c:v>-0.03</c:v>
                </c:pt>
                <c:pt idx="25">
                  <c:v>0.02</c:v>
                </c:pt>
                <c:pt idx="26">
                  <c:v>0</c:v>
                </c:pt>
                <c:pt idx="27">
                  <c:v>0.03</c:v>
                </c:pt>
                <c:pt idx="28">
                  <c:v>0.02</c:v>
                </c:pt>
                <c:pt idx="29">
                  <c:v>0.03</c:v>
                </c:pt>
                <c:pt idx="30">
                  <c:v>0.03</c:v>
                </c:pt>
                <c:pt idx="31">
                  <c:v>0.06</c:v>
                </c:pt>
                <c:pt idx="32">
                  <c:v>0.01</c:v>
                </c:pt>
                <c:pt idx="33">
                  <c:v>0.02</c:v>
                </c:pt>
                <c:pt idx="34">
                  <c:v>0.03</c:v>
                </c:pt>
                <c:pt idx="35">
                  <c:v>0.05</c:v>
                </c:pt>
                <c:pt idx="36">
                  <c:v>0.02</c:v>
                </c:pt>
                <c:pt idx="37">
                  <c:v>0.03</c:v>
                </c:pt>
                <c:pt idx="38">
                  <c:v>0.03</c:v>
                </c:pt>
                <c:pt idx="39">
                  <c:v>0</c:v>
                </c:pt>
                <c:pt idx="40">
                  <c:v>0.02</c:v>
                </c:pt>
                <c:pt idx="41">
                  <c:v>-2.4999999999999994E-2</c:v>
                </c:pt>
                <c:pt idx="42">
                  <c:v>-2.4999999999999994E-2</c:v>
                </c:pt>
              </c:numCache>
            </c:numRef>
          </c:val>
          <c:smooth val="0"/>
          <c:extLst>
            <c:ext xmlns:c16="http://schemas.microsoft.com/office/drawing/2014/chart" uri="{C3380CC4-5D6E-409C-BE32-E72D297353CC}">
              <c16:uniqueId val="{00000001-CE77-4EA6-9627-2C7FC2ACC906}"/>
            </c:ext>
          </c:extLst>
        </c:ser>
        <c:ser>
          <c:idx val="4"/>
          <c:order val="3"/>
          <c:tx>
            <c:strRef>
              <c:f>'Summering - Summary'!$A$9</c:f>
              <c:strCache>
                <c:ptCount val="1"/>
                <c:pt idx="0">
                  <c:v>Sjöfart - lastfartyg</c:v>
                </c:pt>
              </c:strCache>
            </c:strRef>
          </c:tx>
          <c:spPr>
            <a:ln w="19050" cap="rnd">
              <a:solidFill>
                <a:srgbClr val="FF0000"/>
              </a:solidFill>
              <a:round/>
            </a:ln>
            <a:effectLst/>
          </c:spPr>
          <c:marker>
            <c:symbol val="circle"/>
            <c:size val="5"/>
            <c:spPr>
              <a:solidFill>
                <a:srgbClr val="FF0000"/>
              </a:solidFill>
              <a:ln w="9525">
                <a:solidFill>
                  <a:srgbClr val="FF0000"/>
                </a:solidFill>
              </a:ln>
              <a:effectLst/>
            </c:spPr>
          </c:marker>
          <c:val>
            <c:numRef>
              <c:f>'Summering - Summary'!$C$9:$AS$9</c:f>
              <c:numCache>
                <c:formatCode>0%</c:formatCode>
                <c:ptCount val="43"/>
                <c:pt idx="0">
                  <c:v>-4.6341463414634146E-2</c:v>
                </c:pt>
                <c:pt idx="1">
                  <c:v>-0.12337662337662338</c:v>
                </c:pt>
                <c:pt idx="2">
                  <c:v>4.4843049327354259E-3</c:v>
                </c:pt>
                <c:pt idx="3">
                  <c:v>-0.11663066954643629</c:v>
                </c:pt>
                <c:pt idx="4">
                  <c:v>-0.19006479481641469</c:v>
                </c:pt>
                <c:pt idx="5">
                  <c:v>-0.26766595289079231</c:v>
                </c:pt>
                <c:pt idx="6">
                  <c:v>-0.1111111111111111</c:v>
                </c:pt>
                <c:pt idx="7">
                  <c:v>-0.24637681159420294</c:v>
                </c:pt>
                <c:pt idx="8">
                  <c:v>-0.19318181818181818</c:v>
                </c:pt>
                <c:pt idx="9">
                  <c:v>-6.1320754716981132E-2</c:v>
                </c:pt>
                <c:pt idx="10">
                  <c:v>-0.22975929978118162</c:v>
                </c:pt>
                <c:pt idx="11">
                  <c:v>-0.26785714285714285</c:v>
                </c:pt>
                <c:pt idx="12">
                  <c:v>-0.21428571428571427</c:v>
                </c:pt>
                <c:pt idx="13">
                  <c:v>-0.15720524017467249</c:v>
                </c:pt>
                <c:pt idx="14">
                  <c:v>-0.20608899297423888</c:v>
                </c:pt>
                <c:pt idx="15">
                  <c:v>-0.11294117647058824</c:v>
                </c:pt>
                <c:pt idx="16">
                  <c:v>-0.21379310344827587</c:v>
                </c:pt>
                <c:pt idx="17">
                  <c:v>-0.28999999999999998</c:v>
                </c:pt>
                <c:pt idx="18">
                  <c:v>-0.22</c:v>
                </c:pt>
                <c:pt idx="19">
                  <c:v>-0.25287356321839083</c:v>
                </c:pt>
                <c:pt idx="20">
                  <c:v>-0.12471131639722864</c:v>
                </c:pt>
                <c:pt idx="21">
                  <c:v>-0.14578587699316628</c:v>
                </c:pt>
                <c:pt idx="22">
                  <c:v>-0.21973094170403587</c:v>
                </c:pt>
                <c:pt idx="23">
                  <c:v>-0.22587719298245601</c:v>
                </c:pt>
                <c:pt idx="24">
                  <c:v>-0.22149122807017543</c:v>
                </c:pt>
                <c:pt idx="25">
                  <c:v>-0.17482517482517482</c:v>
                </c:pt>
                <c:pt idx="26">
                  <c:v>-0.15802469135802469</c:v>
                </c:pt>
                <c:pt idx="27">
                  <c:v>-4.060913705583756E-2</c:v>
                </c:pt>
                <c:pt idx="28">
                  <c:v>-0.03</c:v>
                </c:pt>
                <c:pt idx="29">
                  <c:v>-0.03</c:v>
                </c:pt>
                <c:pt idx="30">
                  <c:v>-0.1</c:v>
                </c:pt>
                <c:pt idx="31">
                  <c:v>-0.04</c:v>
                </c:pt>
                <c:pt idx="32">
                  <c:v>-0.09</c:v>
                </c:pt>
                <c:pt idx="33">
                  <c:v>-0.14000000000000001</c:v>
                </c:pt>
                <c:pt idx="34">
                  <c:v>-0.16</c:v>
                </c:pt>
                <c:pt idx="35">
                  <c:v>-0.15</c:v>
                </c:pt>
                <c:pt idx="36">
                  <c:v>-0.15</c:v>
                </c:pt>
                <c:pt idx="37">
                  <c:v>-0.21</c:v>
                </c:pt>
                <c:pt idx="38">
                  <c:v>-0.04</c:v>
                </c:pt>
                <c:pt idx="39">
                  <c:v>-0.1</c:v>
                </c:pt>
              </c:numCache>
            </c:numRef>
          </c:val>
          <c:smooth val="0"/>
          <c:extLst>
            <c:ext xmlns:c16="http://schemas.microsoft.com/office/drawing/2014/chart" uri="{C3380CC4-5D6E-409C-BE32-E72D297353CC}">
              <c16:uniqueId val="{00000003-C236-4871-8843-C8F50DE1C61F}"/>
            </c:ext>
          </c:extLst>
        </c:ser>
        <c:ser>
          <c:idx val="0"/>
          <c:order val="4"/>
          <c:tx>
            <c:strRef>
              <c:f>'Summering - Summary'!$A$5</c:f>
              <c:strCache>
                <c:ptCount val="1"/>
                <c:pt idx="0">
                  <c:v>Vägtrafik - totalt</c:v>
                </c:pt>
              </c:strCache>
            </c:strRef>
          </c:tx>
          <c:spPr>
            <a:ln w="22225" cap="rnd">
              <a:solidFill>
                <a:schemeClr val="tx1"/>
              </a:solidFill>
              <a:round/>
            </a:ln>
            <a:effectLst/>
          </c:spPr>
          <c:marker>
            <c:symbol val="circle"/>
            <c:size val="3"/>
            <c:spPr>
              <a:solidFill>
                <a:schemeClr val="tx1">
                  <a:alpha val="75000"/>
                </a:schemeClr>
              </a:solidFill>
              <a:ln w="9525">
                <a:solidFill>
                  <a:schemeClr val="tx1"/>
                </a:solidFill>
              </a:ln>
              <a:effectLst/>
            </c:spPr>
          </c:marker>
          <c:cat>
            <c:strRef>
              <c:f>'Summering - Summary'!$C$12:$AS$12</c:f>
              <c:strCache>
                <c:ptCount val="41"/>
                <c:pt idx="1">
                  <c:v>Mars</c:v>
                </c:pt>
                <c:pt idx="5">
                  <c:v>April</c:v>
                </c:pt>
                <c:pt idx="9">
                  <c:v>Maj</c:v>
                </c:pt>
                <c:pt idx="14">
                  <c:v>Juni</c:v>
                </c:pt>
                <c:pt idx="18">
                  <c:v>Juli</c:v>
                </c:pt>
                <c:pt idx="22">
                  <c:v>Augusti</c:v>
                </c:pt>
                <c:pt idx="27">
                  <c:v>September</c:v>
                </c:pt>
                <c:pt idx="31">
                  <c:v>Oktober</c:v>
                </c:pt>
                <c:pt idx="36">
                  <c:v>November</c:v>
                </c:pt>
                <c:pt idx="40">
                  <c:v>December</c:v>
                </c:pt>
              </c:strCache>
            </c:strRef>
          </c:cat>
          <c:val>
            <c:numRef>
              <c:f>'Summering - Summary'!$C$5:$AS$5</c:f>
              <c:numCache>
                <c:formatCode>0%</c:formatCode>
                <c:ptCount val="43"/>
                <c:pt idx="0">
                  <c:v>-0.04</c:v>
                </c:pt>
                <c:pt idx="1">
                  <c:v>-0.18</c:v>
                </c:pt>
                <c:pt idx="2">
                  <c:v>-0.21</c:v>
                </c:pt>
                <c:pt idx="3">
                  <c:v>-0.23</c:v>
                </c:pt>
                <c:pt idx="4">
                  <c:v>-0.27</c:v>
                </c:pt>
                <c:pt idx="5">
                  <c:v>-0.26</c:v>
                </c:pt>
                <c:pt idx="6">
                  <c:v>-0.2</c:v>
                </c:pt>
                <c:pt idx="7">
                  <c:v>-0.17</c:v>
                </c:pt>
                <c:pt idx="8">
                  <c:v>-0.17</c:v>
                </c:pt>
                <c:pt idx="9">
                  <c:v>-0.19</c:v>
                </c:pt>
                <c:pt idx="10">
                  <c:v>-0.17</c:v>
                </c:pt>
                <c:pt idx="11">
                  <c:v>-0.11</c:v>
                </c:pt>
                <c:pt idx="12">
                  <c:v>-0.18</c:v>
                </c:pt>
                <c:pt idx="13">
                  <c:v>-0.12</c:v>
                </c:pt>
                <c:pt idx="14">
                  <c:v>-0.11</c:v>
                </c:pt>
                <c:pt idx="15">
                  <c:v>-0.1</c:v>
                </c:pt>
                <c:pt idx="16">
                  <c:v>-0.1</c:v>
                </c:pt>
                <c:pt idx="17">
                  <c:v>-0.1</c:v>
                </c:pt>
                <c:pt idx="18">
                  <c:v>-0.06</c:v>
                </c:pt>
                <c:pt idx="19">
                  <c:v>-7.0000000000000007E-2</c:v>
                </c:pt>
                <c:pt idx="20">
                  <c:v>-5.9400000000000001E-2</c:v>
                </c:pt>
                <c:pt idx="21">
                  <c:v>-0.03</c:v>
                </c:pt>
                <c:pt idx="22">
                  <c:v>-0.01</c:v>
                </c:pt>
                <c:pt idx="23">
                  <c:v>-0.05</c:v>
                </c:pt>
                <c:pt idx="24">
                  <c:v>-0.05</c:v>
                </c:pt>
                <c:pt idx="25">
                  <c:v>-0.03</c:v>
                </c:pt>
                <c:pt idx="26">
                  <c:v>-0.03</c:v>
                </c:pt>
                <c:pt idx="27">
                  <c:v>0</c:v>
                </c:pt>
                <c:pt idx="28">
                  <c:v>-0.02</c:v>
                </c:pt>
                <c:pt idx="29">
                  <c:v>-0.01</c:v>
                </c:pt>
                <c:pt idx="30">
                  <c:v>-0.02</c:v>
                </c:pt>
                <c:pt idx="31">
                  <c:v>-0.02</c:v>
                </c:pt>
                <c:pt idx="32">
                  <c:v>-0.05</c:v>
                </c:pt>
                <c:pt idx="33">
                  <c:v>-0.05</c:v>
                </c:pt>
                <c:pt idx="34">
                  <c:v>-0.09</c:v>
                </c:pt>
                <c:pt idx="35">
                  <c:v>-0.12</c:v>
                </c:pt>
                <c:pt idx="36">
                  <c:v>-0.16</c:v>
                </c:pt>
                <c:pt idx="37">
                  <c:v>-0.15</c:v>
                </c:pt>
                <c:pt idx="38">
                  <c:v>-0.15</c:v>
                </c:pt>
                <c:pt idx="39">
                  <c:v>-0.15</c:v>
                </c:pt>
                <c:pt idx="40">
                  <c:v>-0.14000000000000001</c:v>
                </c:pt>
                <c:pt idx="41">
                  <c:v>-0.14000000000000001</c:v>
                </c:pt>
                <c:pt idx="42">
                  <c:v>-0.13</c:v>
                </c:pt>
              </c:numCache>
            </c:numRef>
          </c:val>
          <c:smooth val="0"/>
          <c:extLst>
            <c:ext xmlns:c16="http://schemas.microsoft.com/office/drawing/2014/chart" uri="{C3380CC4-5D6E-409C-BE32-E72D297353CC}">
              <c16:uniqueId val="{00000002-CE77-4EA6-9627-2C7FC2ACC906}"/>
            </c:ext>
          </c:extLst>
        </c:ser>
        <c:ser>
          <c:idx val="5"/>
          <c:order val="5"/>
          <c:tx>
            <c:strRef>
              <c:f>'Summering - Summary'!$A$10</c:f>
              <c:strCache>
                <c:ptCount val="1"/>
                <c:pt idx="0">
                  <c:v>Flygtrafik - inrikes</c:v>
                </c:pt>
              </c:strCache>
            </c:strRef>
          </c:tx>
          <c:spPr>
            <a:ln w="19050" cap="rnd">
              <a:solidFill>
                <a:schemeClr val="accent1">
                  <a:alpha val="75000"/>
                </a:schemeClr>
              </a:solidFill>
              <a:round/>
            </a:ln>
            <a:effectLst/>
          </c:spPr>
          <c:marker>
            <c:symbol val="circle"/>
            <c:size val="3"/>
            <c:spPr>
              <a:solidFill>
                <a:schemeClr val="accent1">
                  <a:alpha val="75000"/>
                </a:schemeClr>
              </a:solidFill>
              <a:ln w="9525">
                <a:solidFill>
                  <a:schemeClr val="accent1">
                    <a:alpha val="75000"/>
                  </a:schemeClr>
                </a:solidFill>
              </a:ln>
              <a:effectLst/>
            </c:spPr>
          </c:marker>
          <c:cat>
            <c:strRef>
              <c:f>'Summering - Summary'!$C$12:$AS$12</c:f>
              <c:strCache>
                <c:ptCount val="41"/>
                <c:pt idx="1">
                  <c:v>Mars</c:v>
                </c:pt>
                <c:pt idx="5">
                  <c:v>April</c:v>
                </c:pt>
                <c:pt idx="9">
                  <c:v>Maj</c:v>
                </c:pt>
                <c:pt idx="14">
                  <c:v>Juni</c:v>
                </c:pt>
                <c:pt idx="18">
                  <c:v>Juli</c:v>
                </c:pt>
                <c:pt idx="22">
                  <c:v>Augusti</c:v>
                </c:pt>
                <c:pt idx="27">
                  <c:v>September</c:v>
                </c:pt>
                <c:pt idx="31">
                  <c:v>Oktober</c:v>
                </c:pt>
                <c:pt idx="36">
                  <c:v>November</c:v>
                </c:pt>
                <c:pt idx="40">
                  <c:v>December</c:v>
                </c:pt>
              </c:strCache>
            </c:strRef>
          </c:cat>
          <c:val>
            <c:numRef>
              <c:f>'Summering - Summary'!$C$10:$AS$10</c:f>
              <c:numCache>
                <c:formatCode>0%</c:formatCode>
                <c:ptCount val="43"/>
                <c:pt idx="0">
                  <c:v>-0.1315086782376502</c:v>
                </c:pt>
                <c:pt idx="1">
                  <c:v>-0.41994057444701222</c:v>
                </c:pt>
                <c:pt idx="2">
                  <c:v>-0.62449664429530205</c:v>
                </c:pt>
                <c:pt idx="3">
                  <c:v>-0.71870794078061906</c:v>
                </c:pt>
                <c:pt idx="4">
                  <c:v>-0.79479377958079789</c:v>
                </c:pt>
                <c:pt idx="5">
                  <c:v>-0.73797970886634323</c:v>
                </c:pt>
                <c:pt idx="6">
                  <c:v>-0.70136307311028501</c:v>
                </c:pt>
                <c:pt idx="7">
                  <c:v>-0.69655172413793098</c:v>
                </c:pt>
                <c:pt idx="8">
                  <c:v>-0.76854395604395609</c:v>
                </c:pt>
                <c:pt idx="9">
                  <c:v>-0.75110206849779582</c:v>
                </c:pt>
                <c:pt idx="10">
                  <c:v>-0.79461615154536391</c:v>
                </c:pt>
                <c:pt idx="11">
                  <c:v>-0.68256648374841711</c:v>
                </c:pt>
                <c:pt idx="12">
                  <c:v>-0.7035073409461664</c:v>
                </c:pt>
                <c:pt idx="13">
                  <c:v>-0.75405405405405401</c:v>
                </c:pt>
                <c:pt idx="14">
                  <c:v>-0.6508979413053001</c:v>
                </c:pt>
                <c:pt idx="15">
                  <c:v>-0.62643678160919536</c:v>
                </c:pt>
                <c:pt idx="16">
                  <c:v>-0.5871839581517001</c:v>
                </c:pt>
                <c:pt idx="17">
                  <c:v>-0.48370786516853931</c:v>
                </c:pt>
                <c:pt idx="18">
                  <c:v>-0.49718785151856015</c:v>
                </c:pt>
                <c:pt idx="19">
                  <c:v>-0.5022148394241418</c:v>
                </c:pt>
                <c:pt idx="20">
                  <c:v>-0.5319735391400221</c:v>
                </c:pt>
                <c:pt idx="21">
                  <c:v>-0.50234986945169713</c:v>
                </c:pt>
                <c:pt idx="22">
                  <c:v>-0.58577586206896548</c:v>
                </c:pt>
                <c:pt idx="23">
                  <c:v>-0.56075124568800305</c:v>
                </c:pt>
                <c:pt idx="24">
                  <c:v>-0.56093189964157708</c:v>
                </c:pt>
                <c:pt idx="25">
                  <c:v>-0.57350852272727271</c:v>
                </c:pt>
                <c:pt idx="26">
                  <c:v>-0.58905982905982901</c:v>
                </c:pt>
                <c:pt idx="27">
                  <c:v>-0.54558058925476605</c:v>
                </c:pt>
                <c:pt idx="28">
                  <c:v>-0.54160839160839158</c:v>
                </c:pt>
                <c:pt idx="29">
                  <c:v>-0.55563258232235702</c:v>
                </c:pt>
                <c:pt idx="30">
                  <c:v>-0.54647887323943656</c:v>
                </c:pt>
                <c:pt idx="31">
                  <c:v>-0.55637773079633546</c:v>
                </c:pt>
                <c:pt idx="32">
                  <c:v>-0.54320113314447593</c:v>
                </c:pt>
                <c:pt idx="33">
                  <c:v>-0.47222222222222221</c:v>
                </c:pt>
                <c:pt idx="34">
                  <c:v>-0.49049429657794674</c:v>
                </c:pt>
                <c:pt idx="35">
                  <c:v>-0.52270168855534704</c:v>
                </c:pt>
                <c:pt idx="36">
                  <c:v>-0.56221719457013575</c:v>
                </c:pt>
                <c:pt idx="37">
                  <c:v>-0.5891126025354213</c:v>
                </c:pt>
                <c:pt idx="38">
                  <c:v>-0.63580484056857478</c:v>
                </c:pt>
                <c:pt idx="39">
                  <c:v>-0.61707126076742358</c:v>
                </c:pt>
                <c:pt idx="40">
                  <c:v>-0.56969949916527551</c:v>
                </c:pt>
                <c:pt idx="41">
                  <c:v>-0.36669542709232095</c:v>
                </c:pt>
                <c:pt idx="42">
                  <c:v>-0.44272948822095859</c:v>
                </c:pt>
              </c:numCache>
            </c:numRef>
          </c:val>
          <c:smooth val="0"/>
          <c:extLst>
            <c:ext xmlns:c16="http://schemas.microsoft.com/office/drawing/2014/chart" uri="{C3380CC4-5D6E-409C-BE32-E72D297353CC}">
              <c16:uniqueId val="{00000005-CE77-4EA6-9627-2C7FC2ACC906}"/>
            </c:ext>
          </c:extLst>
        </c:ser>
        <c:ser>
          <c:idx val="6"/>
          <c:order val="6"/>
          <c:tx>
            <c:strRef>
              <c:f>'Summering - Summary'!$A$11</c:f>
              <c:strCache>
                <c:ptCount val="1"/>
                <c:pt idx="0">
                  <c:v>Flygtrafik - utrikes</c:v>
                </c:pt>
              </c:strCache>
            </c:strRef>
          </c:tx>
          <c:spPr>
            <a:ln w="19050" cap="rnd">
              <a:solidFill>
                <a:schemeClr val="accent1">
                  <a:lumMod val="75000"/>
                  <a:alpha val="75000"/>
                </a:schemeClr>
              </a:solidFill>
              <a:round/>
            </a:ln>
            <a:effectLst/>
          </c:spPr>
          <c:marker>
            <c:symbol val="circle"/>
            <c:size val="3"/>
            <c:spPr>
              <a:solidFill>
                <a:schemeClr val="accent1">
                  <a:lumMod val="75000"/>
                  <a:alpha val="75000"/>
                </a:schemeClr>
              </a:solidFill>
              <a:ln w="9525">
                <a:solidFill>
                  <a:schemeClr val="accent1">
                    <a:lumMod val="75000"/>
                    <a:alpha val="75000"/>
                  </a:schemeClr>
                </a:solidFill>
              </a:ln>
              <a:effectLst/>
            </c:spPr>
          </c:marker>
          <c:cat>
            <c:strRef>
              <c:f>'Summering - Summary'!$C$12:$AS$12</c:f>
              <c:strCache>
                <c:ptCount val="41"/>
                <c:pt idx="1">
                  <c:v>Mars</c:v>
                </c:pt>
                <c:pt idx="5">
                  <c:v>April</c:v>
                </c:pt>
                <c:pt idx="9">
                  <c:v>Maj</c:v>
                </c:pt>
                <c:pt idx="14">
                  <c:v>Juni</c:v>
                </c:pt>
                <c:pt idx="18">
                  <c:v>Juli</c:v>
                </c:pt>
                <c:pt idx="22">
                  <c:v>Augusti</c:v>
                </c:pt>
                <c:pt idx="27">
                  <c:v>September</c:v>
                </c:pt>
                <c:pt idx="31">
                  <c:v>Oktober</c:v>
                </c:pt>
                <c:pt idx="36">
                  <c:v>November</c:v>
                </c:pt>
                <c:pt idx="40">
                  <c:v>December</c:v>
                </c:pt>
              </c:strCache>
            </c:strRef>
          </c:cat>
          <c:val>
            <c:numRef>
              <c:f>'Summering - Summary'!$C$11:$AS$11</c:f>
              <c:numCache>
                <c:formatCode>0%</c:formatCode>
                <c:ptCount val="43"/>
                <c:pt idx="0">
                  <c:v>-0.12863849765258217</c:v>
                </c:pt>
                <c:pt idx="1">
                  <c:v>-0.52037142315709684</c:v>
                </c:pt>
                <c:pt idx="2">
                  <c:v>-0.81371814092953521</c:v>
                </c:pt>
                <c:pt idx="3">
                  <c:v>-0.88064283134705668</c:v>
                </c:pt>
                <c:pt idx="4">
                  <c:v>-0.9142053445850914</c:v>
                </c:pt>
                <c:pt idx="5">
                  <c:v>-0.89825581395348841</c:v>
                </c:pt>
                <c:pt idx="6">
                  <c:v>-0.89994482251241492</c:v>
                </c:pt>
                <c:pt idx="7">
                  <c:v>-0.89616388833099014</c:v>
                </c:pt>
                <c:pt idx="8">
                  <c:v>-0.89333333333333331</c:v>
                </c:pt>
                <c:pt idx="9">
                  <c:v>-0.89066757493188009</c:v>
                </c:pt>
                <c:pt idx="10">
                  <c:v>-0.89914445541296484</c:v>
                </c:pt>
                <c:pt idx="11">
                  <c:v>-0.87953480298559283</c:v>
                </c:pt>
                <c:pt idx="12">
                  <c:v>-0.8824596109462578</c:v>
                </c:pt>
                <c:pt idx="13">
                  <c:v>-0.87407055845594051</c:v>
                </c:pt>
                <c:pt idx="14">
                  <c:v>-0.86704918032786882</c:v>
                </c:pt>
                <c:pt idx="15">
                  <c:v>-0.84802232069588057</c:v>
                </c:pt>
                <c:pt idx="16">
                  <c:v>-0.79071758862818975</c:v>
                </c:pt>
                <c:pt idx="17">
                  <c:v>-0.77916449991332981</c:v>
                </c:pt>
                <c:pt idx="18">
                  <c:v>-0.7632228490832158</c:v>
                </c:pt>
                <c:pt idx="19">
                  <c:v>-0.76687875574407915</c:v>
                </c:pt>
                <c:pt idx="20">
                  <c:v>-0.75778608293290617</c:v>
                </c:pt>
                <c:pt idx="21">
                  <c:v>-0.72778962331201136</c:v>
                </c:pt>
                <c:pt idx="22">
                  <c:v>-0.70754064337599443</c:v>
                </c:pt>
                <c:pt idx="23">
                  <c:v>-0.70621276595744675</c:v>
                </c:pt>
                <c:pt idx="24">
                  <c:v>-0.71325138912274799</c:v>
                </c:pt>
                <c:pt idx="25">
                  <c:v>-0.69434276206322798</c:v>
                </c:pt>
                <c:pt idx="26">
                  <c:v>-0.70826391202932359</c:v>
                </c:pt>
                <c:pt idx="27">
                  <c:v>-0.70516666666666672</c:v>
                </c:pt>
                <c:pt idx="28">
                  <c:v>-0.70084175084175082</c:v>
                </c:pt>
                <c:pt idx="29">
                  <c:v>-0.70067091002924475</c:v>
                </c:pt>
                <c:pt idx="30">
                  <c:v>-0.69410729991204922</c:v>
                </c:pt>
                <c:pt idx="31">
                  <c:v>-0.68661844484629297</c:v>
                </c:pt>
                <c:pt idx="32">
                  <c:v>-0.68570920092543153</c:v>
                </c:pt>
                <c:pt idx="33">
                  <c:v>-0.65211406096361846</c:v>
                </c:pt>
                <c:pt idx="34">
                  <c:v>-0.67720364741641337</c:v>
                </c:pt>
                <c:pt idx="35">
                  <c:v>-0.72394020069629328</c:v>
                </c:pt>
                <c:pt idx="36">
                  <c:v>-0.74094765156217668</c:v>
                </c:pt>
                <c:pt idx="37">
                  <c:v>-0.74475597092419521</c:v>
                </c:pt>
                <c:pt idx="38">
                  <c:v>-0.75056410256410255</c:v>
                </c:pt>
                <c:pt idx="39">
                  <c:v>-0.72105798575788405</c:v>
                </c:pt>
                <c:pt idx="40">
                  <c:v>-0.67099221401477338</c:v>
                </c:pt>
                <c:pt idx="41">
                  <c:v>-0.62375964718853361</c:v>
                </c:pt>
                <c:pt idx="42">
                  <c:v>-0.69400551793328313</c:v>
                </c:pt>
              </c:numCache>
            </c:numRef>
          </c:val>
          <c:smooth val="0"/>
          <c:extLst>
            <c:ext xmlns:c16="http://schemas.microsoft.com/office/drawing/2014/chart" uri="{C3380CC4-5D6E-409C-BE32-E72D297353CC}">
              <c16:uniqueId val="{00000006-CE77-4EA6-9627-2C7FC2ACC906}"/>
            </c:ext>
          </c:extLst>
        </c:ser>
        <c:dLbls>
          <c:showLegendKey val="0"/>
          <c:showVal val="0"/>
          <c:showCatName val="0"/>
          <c:showSerName val="0"/>
          <c:showPercent val="0"/>
          <c:showBubbleSize val="0"/>
        </c:dLbls>
        <c:marker val="1"/>
        <c:smooth val="0"/>
        <c:axId val="1250136480"/>
        <c:axId val="1159241856"/>
        <c:extLst/>
      </c:lineChart>
      <c:catAx>
        <c:axId val="1250136480"/>
        <c:scaling>
          <c:orientation val="minMax"/>
        </c:scaling>
        <c:delete val="0"/>
        <c:axPos val="b"/>
        <c:numFmt formatCode="General" sourceLinked="1"/>
        <c:majorTickMark val="none"/>
        <c:minorTickMark val="none"/>
        <c:tickLblPos val="high"/>
        <c:spPr>
          <a:noFill/>
          <a:ln w="19050" cap="flat" cmpd="sng" algn="ctr">
            <a:solidFill>
              <a:schemeClr val="bg2">
                <a:lumMod val="7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crossAx val="1159241856"/>
        <c:crosses val="autoZero"/>
        <c:auto val="1"/>
        <c:lblAlgn val="ctr"/>
        <c:lblOffset val="100"/>
        <c:tickMarkSkip val="2"/>
        <c:noMultiLvlLbl val="0"/>
      </c:catAx>
      <c:valAx>
        <c:axId val="1159241856"/>
        <c:scaling>
          <c:orientation val="minMax"/>
          <c:max val="0.30000000000000004"/>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crossAx val="1250136480"/>
        <c:crossesAt val="1"/>
        <c:crossBetween val="between"/>
        <c:majorUnit val="0.1"/>
      </c:valAx>
      <c:spPr>
        <a:noFill/>
        <a:ln>
          <a:noFill/>
        </a:ln>
        <a:effectLst/>
      </c:spPr>
    </c:plotArea>
    <c:legend>
      <c:legendPos val="r"/>
      <c:layout>
        <c:manualLayout>
          <c:xMode val="edge"/>
          <c:yMode val="edge"/>
          <c:x val="0.8233343938925537"/>
          <c:y val="0.20941887905556186"/>
          <c:w val="0.16678586321106253"/>
          <c:h val="0.24958155481446834"/>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sv-SE"/>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'Gränsöverskr. - Cross border 3'!$H$5</c:f>
              <c:strCache>
                <c:ptCount val="1"/>
                <c:pt idx="0">
                  <c:v>Lätt trafik</c:v>
                </c:pt>
              </c:strCache>
            </c:strRef>
          </c:tx>
          <c:spPr>
            <a:solidFill>
              <a:srgbClr val="92D050"/>
            </a:solidFill>
            <a:ln>
              <a:solidFill>
                <a:srgbClr val="92D050"/>
              </a:solidFill>
            </a:ln>
            <a:effectLst/>
          </c:spPr>
          <c:invertIfNegative val="0"/>
          <c:cat>
            <c:strRef>
              <c:f>'Gränsöverskr. - Cross border 3'!$F$7:$F$18</c:f>
              <c:strCache>
                <c:ptCount val="12"/>
                <c:pt idx="0">
                  <c:v>Januari</c:v>
                </c:pt>
                <c:pt idx="1">
                  <c:v>Februari</c:v>
                </c:pt>
                <c:pt idx="2">
                  <c:v>Mars</c:v>
                </c:pt>
                <c:pt idx="3">
                  <c:v>April</c:v>
                </c:pt>
                <c:pt idx="4">
                  <c:v>Maj</c:v>
                </c:pt>
                <c:pt idx="5">
                  <c:v>Juni</c:v>
                </c:pt>
                <c:pt idx="6">
                  <c:v>Juli</c:v>
                </c:pt>
                <c:pt idx="7">
                  <c:v>Augusti</c:v>
                </c:pt>
                <c:pt idx="8">
                  <c:v>September</c:v>
                </c:pt>
                <c:pt idx="9">
                  <c:v>Oktober</c:v>
                </c:pt>
                <c:pt idx="10">
                  <c:v>November</c:v>
                </c:pt>
                <c:pt idx="11">
                  <c:v>December</c:v>
                </c:pt>
              </c:strCache>
            </c:strRef>
          </c:cat>
          <c:val>
            <c:numRef>
              <c:f>'Gränsöverskr. - Cross border 3'!$H$7:$H$18</c:f>
              <c:numCache>
                <c:formatCode>0</c:formatCode>
                <c:ptCount val="12"/>
                <c:pt idx="0">
                  <c:v>8.383086630349057</c:v>
                </c:pt>
                <c:pt idx="1">
                  <c:v>9.3265871922249879</c:v>
                </c:pt>
                <c:pt idx="2">
                  <c:v>-39.922347207115415</c:v>
                </c:pt>
                <c:pt idx="3">
                  <c:v>-93.724342645417991</c:v>
                </c:pt>
                <c:pt idx="4">
                  <c:v>-78.220374092771323</c:v>
                </c:pt>
                <c:pt idx="5">
                  <c:v>-67.931343725614497</c:v>
                </c:pt>
                <c:pt idx="6">
                  <c:v>-67.632846233932156</c:v>
                </c:pt>
                <c:pt idx="7">
                  <c:v>-62.751543424253484</c:v>
                </c:pt>
                <c:pt idx="8">
                  <c:v>-42.551329073240815</c:v>
                </c:pt>
                <c:pt idx="9">
                  <c:v>-35.550989249410236</c:v>
                </c:pt>
                <c:pt idx="10">
                  <c:v>-53.668522526598004</c:v>
                </c:pt>
                <c:pt idx="11">
                  <c:v>-54.554083528556419</c:v>
                </c:pt>
              </c:numCache>
            </c:numRef>
          </c:val>
          <c:extLst>
            <c:ext xmlns:c16="http://schemas.microsoft.com/office/drawing/2014/chart" uri="{C3380CC4-5D6E-409C-BE32-E72D297353CC}">
              <c16:uniqueId val="{00000000-DA9B-4489-989B-F1DAB5BF6A42}"/>
            </c:ext>
          </c:extLst>
        </c:ser>
        <c:ser>
          <c:idx val="1"/>
          <c:order val="1"/>
          <c:tx>
            <c:strRef>
              <c:f>'Gränsöverskr. - Cross border 3'!$I$5</c:f>
              <c:strCache>
                <c:ptCount val="1"/>
                <c:pt idx="0">
                  <c:v>Tung trafik</c:v>
                </c:pt>
              </c:strCache>
            </c:strRef>
          </c:tx>
          <c:spPr>
            <a:solidFill>
              <a:schemeClr val="tx1"/>
            </a:solidFill>
            <a:ln>
              <a:solidFill>
                <a:sysClr val="windowText" lastClr="000000"/>
              </a:solidFill>
            </a:ln>
            <a:effectLst/>
          </c:spPr>
          <c:invertIfNegative val="0"/>
          <c:cat>
            <c:strRef>
              <c:f>'Gränsöverskr. - Cross border 3'!$F$7:$F$18</c:f>
              <c:strCache>
                <c:ptCount val="12"/>
                <c:pt idx="0">
                  <c:v>Januari</c:v>
                </c:pt>
                <c:pt idx="1">
                  <c:v>Februari</c:v>
                </c:pt>
                <c:pt idx="2">
                  <c:v>Mars</c:v>
                </c:pt>
                <c:pt idx="3">
                  <c:v>April</c:v>
                </c:pt>
                <c:pt idx="4">
                  <c:v>Maj</c:v>
                </c:pt>
                <c:pt idx="5">
                  <c:v>Juni</c:v>
                </c:pt>
                <c:pt idx="6">
                  <c:v>Juli</c:v>
                </c:pt>
                <c:pt idx="7">
                  <c:v>Augusti</c:v>
                </c:pt>
                <c:pt idx="8">
                  <c:v>September</c:v>
                </c:pt>
                <c:pt idx="9">
                  <c:v>Oktober</c:v>
                </c:pt>
                <c:pt idx="10">
                  <c:v>November</c:v>
                </c:pt>
                <c:pt idx="11">
                  <c:v>December</c:v>
                </c:pt>
              </c:strCache>
            </c:strRef>
          </c:cat>
          <c:val>
            <c:numRef>
              <c:f>'Gränsöverskr. - Cross border 3'!$I$7:$I$18</c:f>
              <c:numCache>
                <c:formatCode>0</c:formatCode>
                <c:ptCount val="12"/>
                <c:pt idx="0">
                  <c:v>-3.2935016678630191</c:v>
                </c:pt>
                <c:pt idx="1">
                  <c:v>-3.925955169539852</c:v>
                </c:pt>
                <c:pt idx="2">
                  <c:v>-24.8983698933387</c:v>
                </c:pt>
                <c:pt idx="3">
                  <c:v>-54.948958942303364</c:v>
                </c:pt>
                <c:pt idx="4">
                  <c:v>-43.386131940348804</c:v>
                </c:pt>
                <c:pt idx="5">
                  <c:v>-45.43449111120723</c:v>
                </c:pt>
                <c:pt idx="6">
                  <c:v>-48.720355932895224</c:v>
                </c:pt>
                <c:pt idx="7">
                  <c:v>-43.867864827237057</c:v>
                </c:pt>
                <c:pt idx="8">
                  <c:v>-35.585585585585591</c:v>
                </c:pt>
                <c:pt idx="9">
                  <c:v>-31.659869494290373</c:v>
                </c:pt>
                <c:pt idx="10">
                  <c:v>-38.367645862153147</c:v>
                </c:pt>
                <c:pt idx="11">
                  <c:v>-21.965618211013506</c:v>
                </c:pt>
              </c:numCache>
            </c:numRef>
          </c:val>
          <c:extLst>
            <c:ext xmlns:c16="http://schemas.microsoft.com/office/drawing/2014/chart" uri="{C3380CC4-5D6E-409C-BE32-E72D297353CC}">
              <c16:uniqueId val="{00000001-DA9B-4489-989B-F1DAB5BF6A42}"/>
            </c:ext>
          </c:extLst>
        </c:ser>
        <c:dLbls>
          <c:showLegendKey val="0"/>
          <c:showVal val="0"/>
          <c:showCatName val="0"/>
          <c:showSerName val="0"/>
          <c:showPercent val="0"/>
          <c:showBubbleSize val="0"/>
        </c:dLbls>
        <c:gapWidth val="219"/>
        <c:overlap val="-27"/>
        <c:axId val="684261440"/>
        <c:axId val="1"/>
      </c:barChart>
      <c:catAx>
        <c:axId val="684261440"/>
        <c:scaling>
          <c:orientation val="minMax"/>
        </c:scaling>
        <c:delete val="0"/>
        <c:axPos val="b"/>
        <c:numFmt formatCode="General" sourceLinked="1"/>
        <c:majorTickMark val="none"/>
        <c:minorTickMark val="none"/>
        <c:tickLblPos val="high"/>
        <c:spPr>
          <a:noFill/>
          <a:ln w="19050" cap="flat" cmpd="sng" algn="ctr">
            <a:solidFill>
              <a:schemeClr val="tx1">
                <a:lumMod val="15000"/>
                <a:lumOff val="85000"/>
              </a:schemeClr>
            </a:solidFill>
            <a:round/>
          </a:ln>
          <a:effectLst/>
        </c:spPr>
        <c:txPr>
          <a:bodyPr rot="0" vert="horz"/>
          <a:lstStyle/>
          <a:p>
            <a:pPr>
              <a:defRPr sz="1200" b="0" i="0" u="none" strike="noStrike" baseline="0">
                <a:solidFill>
                  <a:srgbClr val="000000"/>
                </a:solidFill>
                <a:latin typeface="Calibri"/>
                <a:ea typeface="Calibri"/>
                <a:cs typeface="Calibri"/>
              </a:defRPr>
            </a:pPr>
            <a:endParaRPr lang="sv-SE"/>
          </a:p>
        </c:txPr>
        <c:crossAx val="1"/>
        <c:crosses val="autoZero"/>
        <c:auto val="1"/>
        <c:lblAlgn val="ctr"/>
        <c:lblOffset val="100"/>
        <c:noMultiLvlLbl val="0"/>
      </c:catAx>
      <c:valAx>
        <c:axId val="1"/>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sv-SE"/>
                  <a:t>Procent</a:t>
                </a:r>
              </a:p>
            </c:rich>
          </c:tx>
          <c:overlay val="0"/>
        </c:title>
        <c:numFmt formatCode="0" sourceLinked="1"/>
        <c:majorTickMark val="none"/>
        <c:minorTickMark val="none"/>
        <c:tickLblPos val="nextTo"/>
        <c:spPr>
          <a:ln w="9525">
            <a:noFill/>
          </a:ln>
        </c:spPr>
        <c:txPr>
          <a:bodyPr rot="0" vert="horz"/>
          <a:lstStyle/>
          <a:p>
            <a:pPr>
              <a:defRPr sz="1200" b="0" i="0" u="none" strike="noStrike" baseline="0">
                <a:solidFill>
                  <a:srgbClr val="000000"/>
                </a:solidFill>
                <a:latin typeface="Calibri"/>
                <a:ea typeface="Calibri"/>
                <a:cs typeface="Calibri"/>
              </a:defRPr>
            </a:pPr>
            <a:endParaRPr lang="sv-SE"/>
          </a:p>
        </c:txPr>
        <c:crossAx val="684261440"/>
        <c:crosses val="autoZero"/>
        <c:crossBetween val="between"/>
        <c:majorUnit val="10"/>
      </c:valAx>
      <c:spPr>
        <a:noFill/>
        <a:ln w="25400">
          <a:noFill/>
        </a:ln>
      </c:spPr>
    </c:plotArea>
    <c:legend>
      <c:legendPos val="b"/>
      <c:overlay val="0"/>
      <c:spPr>
        <a:noFill/>
        <a:ln w="25400">
          <a:noFill/>
        </a:ln>
      </c:spPr>
      <c:txPr>
        <a:bodyPr/>
        <a:lstStyle/>
        <a:p>
          <a:pPr>
            <a:defRPr sz="1010" b="0" i="0" u="none" strike="noStrike" baseline="0">
              <a:solidFill>
                <a:srgbClr val="000000"/>
              </a:solidFill>
              <a:latin typeface="Calibri"/>
              <a:ea typeface="Calibri"/>
              <a:cs typeface="Calibri"/>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rgbClr val="000000"/>
          </a:solidFill>
          <a:latin typeface="Calibri"/>
          <a:ea typeface="Calibri"/>
          <a:cs typeface="Calibri"/>
        </a:defRPr>
      </a:pPr>
      <a:endParaRPr lang="sv-SE"/>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'Övriga - Other'!$E$4</c:f>
              <c:strCache>
                <c:ptCount val="1"/>
                <c:pt idx="0">
                  <c:v>Mars</c:v>
                </c:pt>
              </c:strCache>
            </c:strRef>
          </c:tx>
          <c:spPr>
            <a:solidFill>
              <a:schemeClr val="bg1"/>
            </a:solidFill>
            <a:ln>
              <a:solidFill>
                <a:sysClr val="windowText" lastClr="000000"/>
              </a:solidFill>
            </a:ln>
            <a:effectLst/>
          </c:spPr>
          <c:invertIfNegative val="0"/>
          <c:cat>
            <c:strRef>
              <c:f>'Övriga - Other'!$A$6:$A$12</c:f>
              <c:strCache>
                <c:ptCount val="7"/>
                <c:pt idx="0">
                  <c:v>Järnväg (SNI 491-492)</c:v>
                </c:pt>
                <c:pt idx="1">
                  <c:v>Kollektivtrafik (SNI 4931)</c:v>
                </c:pt>
                <c:pt idx="2">
                  <c:v>Taxitrafik (SNI 4932)</c:v>
                </c:pt>
                <c:pt idx="3">
                  <c:v>Godstrafik och flyttjänster (SNI 494)</c:v>
                </c:pt>
                <c:pt idx="4">
                  <c:v>Sjötransport (SNI 50)</c:v>
                </c:pt>
                <c:pt idx="5">
                  <c:v>Lufttransport (SNI 51)</c:v>
                </c:pt>
                <c:pt idx="6">
                  <c:v>Magasinering och stödtjänster (SNI 52)</c:v>
                </c:pt>
              </c:strCache>
            </c:strRef>
          </c:cat>
          <c:val>
            <c:numRef>
              <c:f>'Övriga - Other'!$E$6:$E$12</c:f>
              <c:numCache>
                <c:formatCode>0.0</c:formatCode>
                <c:ptCount val="7"/>
                <c:pt idx="0">
                  <c:v>-14.615446197455384</c:v>
                </c:pt>
                <c:pt idx="1">
                  <c:v>-6.5998633391828321</c:v>
                </c:pt>
                <c:pt idx="2">
                  <c:v>-22.410996014741848</c:v>
                </c:pt>
                <c:pt idx="3">
                  <c:v>4.2868072769709054</c:v>
                </c:pt>
                <c:pt idx="4">
                  <c:v>-13.422357649852612</c:v>
                </c:pt>
                <c:pt idx="5">
                  <c:v>-51.43360807741275</c:v>
                </c:pt>
                <c:pt idx="6">
                  <c:v>-2.96898584282973</c:v>
                </c:pt>
              </c:numCache>
            </c:numRef>
          </c:val>
          <c:extLst>
            <c:ext xmlns:c16="http://schemas.microsoft.com/office/drawing/2014/chart" uri="{C3380CC4-5D6E-409C-BE32-E72D297353CC}">
              <c16:uniqueId val="{00000000-9014-4E99-90D2-7FFFA0D27404}"/>
            </c:ext>
          </c:extLst>
        </c:ser>
        <c:ser>
          <c:idx val="1"/>
          <c:order val="1"/>
          <c:tx>
            <c:strRef>
              <c:f>'Övriga - Other'!$F$4</c:f>
              <c:strCache>
                <c:ptCount val="1"/>
                <c:pt idx="0">
                  <c:v>April</c:v>
                </c:pt>
              </c:strCache>
            </c:strRef>
          </c:tx>
          <c:spPr>
            <a:solidFill>
              <a:schemeClr val="bg2"/>
            </a:solidFill>
            <a:ln>
              <a:noFill/>
            </a:ln>
            <a:effectLst/>
          </c:spPr>
          <c:invertIfNegative val="0"/>
          <c:cat>
            <c:strRef>
              <c:f>'Övriga - Other'!$A$6:$A$12</c:f>
              <c:strCache>
                <c:ptCount val="7"/>
                <c:pt idx="0">
                  <c:v>Järnväg (SNI 491-492)</c:v>
                </c:pt>
                <c:pt idx="1">
                  <c:v>Kollektivtrafik (SNI 4931)</c:v>
                </c:pt>
                <c:pt idx="2">
                  <c:v>Taxitrafik (SNI 4932)</c:v>
                </c:pt>
                <c:pt idx="3">
                  <c:v>Godstrafik och flyttjänster (SNI 494)</c:v>
                </c:pt>
                <c:pt idx="4">
                  <c:v>Sjötransport (SNI 50)</c:v>
                </c:pt>
                <c:pt idx="5">
                  <c:v>Lufttransport (SNI 51)</c:v>
                </c:pt>
                <c:pt idx="6">
                  <c:v>Magasinering och stödtjänster (SNI 52)</c:v>
                </c:pt>
              </c:strCache>
            </c:strRef>
          </c:cat>
          <c:val>
            <c:numRef>
              <c:f>'Övriga - Other'!$F$6:$F$12</c:f>
              <c:numCache>
                <c:formatCode>0.0</c:formatCode>
                <c:ptCount val="7"/>
                <c:pt idx="0">
                  <c:v>-30.937612279043737</c:v>
                </c:pt>
                <c:pt idx="1">
                  <c:v>-10.843164187548094</c:v>
                </c:pt>
                <c:pt idx="2">
                  <c:v>-34.969277245527685</c:v>
                </c:pt>
                <c:pt idx="3">
                  <c:v>-0.94064561299441696</c:v>
                </c:pt>
                <c:pt idx="4">
                  <c:v>-38.322636244135289</c:v>
                </c:pt>
                <c:pt idx="5">
                  <c:v>-86.114442226622799</c:v>
                </c:pt>
                <c:pt idx="6">
                  <c:v>-15.08396063908749</c:v>
                </c:pt>
              </c:numCache>
            </c:numRef>
          </c:val>
          <c:extLst>
            <c:ext xmlns:c16="http://schemas.microsoft.com/office/drawing/2014/chart" uri="{C3380CC4-5D6E-409C-BE32-E72D297353CC}">
              <c16:uniqueId val="{00000001-9014-4E99-90D2-7FFFA0D27404}"/>
            </c:ext>
          </c:extLst>
        </c:ser>
        <c:ser>
          <c:idx val="2"/>
          <c:order val="2"/>
          <c:tx>
            <c:strRef>
              <c:f>'Övriga - Other'!$G$4</c:f>
              <c:strCache>
                <c:ptCount val="1"/>
                <c:pt idx="0">
                  <c:v>Maj</c:v>
                </c:pt>
              </c:strCache>
            </c:strRef>
          </c:tx>
          <c:spPr>
            <a:solidFill>
              <a:schemeClr val="bg2">
                <a:lumMod val="90000"/>
              </a:schemeClr>
            </a:solidFill>
            <a:ln>
              <a:noFill/>
            </a:ln>
            <a:effectLst/>
          </c:spPr>
          <c:invertIfNegative val="0"/>
          <c:cat>
            <c:strRef>
              <c:f>'Övriga - Other'!$A$6:$A$12</c:f>
              <c:strCache>
                <c:ptCount val="7"/>
                <c:pt idx="0">
                  <c:v>Järnväg (SNI 491-492)</c:v>
                </c:pt>
                <c:pt idx="1">
                  <c:v>Kollektivtrafik (SNI 4931)</c:v>
                </c:pt>
                <c:pt idx="2">
                  <c:v>Taxitrafik (SNI 4932)</c:v>
                </c:pt>
                <c:pt idx="3">
                  <c:v>Godstrafik och flyttjänster (SNI 494)</c:v>
                </c:pt>
                <c:pt idx="4">
                  <c:v>Sjötransport (SNI 50)</c:v>
                </c:pt>
                <c:pt idx="5">
                  <c:v>Lufttransport (SNI 51)</c:v>
                </c:pt>
                <c:pt idx="6">
                  <c:v>Magasinering och stödtjänster (SNI 52)</c:v>
                </c:pt>
              </c:strCache>
            </c:strRef>
          </c:cat>
          <c:val>
            <c:numRef>
              <c:f>'Övriga - Other'!$G$6:$G$12</c:f>
              <c:numCache>
                <c:formatCode>0.0</c:formatCode>
                <c:ptCount val="7"/>
                <c:pt idx="0">
                  <c:v>-38.653939922623657</c:v>
                </c:pt>
                <c:pt idx="1">
                  <c:v>-16.731547066741605</c:v>
                </c:pt>
                <c:pt idx="2">
                  <c:v>-42.019300834739596</c:v>
                </c:pt>
                <c:pt idx="3">
                  <c:v>-10.095052089722889</c:v>
                </c:pt>
                <c:pt idx="4">
                  <c:v>-37.938684734915753</c:v>
                </c:pt>
                <c:pt idx="5">
                  <c:v>-85.962457242727226</c:v>
                </c:pt>
                <c:pt idx="6">
                  <c:v>-21.421871843435937</c:v>
                </c:pt>
              </c:numCache>
            </c:numRef>
          </c:val>
          <c:extLst>
            <c:ext xmlns:c16="http://schemas.microsoft.com/office/drawing/2014/chart" uri="{C3380CC4-5D6E-409C-BE32-E72D297353CC}">
              <c16:uniqueId val="{00000002-9014-4E99-90D2-7FFFA0D27404}"/>
            </c:ext>
          </c:extLst>
        </c:ser>
        <c:ser>
          <c:idx val="3"/>
          <c:order val="3"/>
          <c:tx>
            <c:strRef>
              <c:f>'Övriga - Other'!$H$4</c:f>
              <c:strCache>
                <c:ptCount val="1"/>
                <c:pt idx="0">
                  <c:v>Juni</c:v>
                </c:pt>
              </c:strCache>
            </c:strRef>
          </c:tx>
          <c:spPr>
            <a:solidFill>
              <a:schemeClr val="bg2">
                <a:lumMod val="75000"/>
              </a:schemeClr>
            </a:solidFill>
            <a:ln>
              <a:noFill/>
            </a:ln>
            <a:effectLst/>
          </c:spPr>
          <c:invertIfNegative val="0"/>
          <c:cat>
            <c:strRef>
              <c:f>'Övriga - Other'!$A$6:$A$12</c:f>
              <c:strCache>
                <c:ptCount val="7"/>
                <c:pt idx="0">
                  <c:v>Järnväg (SNI 491-492)</c:v>
                </c:pt>
                <c:pt idx="1">
                  <c:v>Kollektivtrafik (SNI 4931)</c:v>
                </c:pt>
                <c:pt idx="2">
                  <c:v>Taxitrafik (SNI 4932)</c:v>
                </c:pt>
                <c:pt idx="3">
                  <c:v>Godstrafik och flyttjänster (SNI 494)</c:v>
                </c:pt>
                <c:pt idx="4">
                  <c:v>Sjötransport (SNI 50)</c:v>
                </c:pt>
                <c:pt idx="5">
                  <c:v>Lufttransport (SNI 51)</c:v>
                </c:pt>
                <c:pt idx="6">
                  <c:v>Magasinering och stödtjänster (SNI 52)</c:v>
                </c:pt>
              </c:strCache>
            </c:strRef>
          </c:cat>
          <c:val>
            <c:numRef>
              <c:f>'Övriga - Other'!$H$6:$H$12</c:f>
              <c:numCache>
                <c:formatCode>0.0</c:formatCode>
                <c:ptCount val="7"/>
                <c:pt idx="0">
                  <c:v>-24.947411289751397</c:v>
                </c:pt>
                <c:pt idx="1">
                  <c:v>-8.288134159136284</c:v>
                </c:pt>
                <c:pt idx="2">
                  <c:v>-37</c:v>
                </c:pt>
                <c:pt idx="3">
                  <c:v>3.4745197697114483</c:v>
                </c:pt>
                <c:pt idx="4">
                  <c:v>-35</c:v>
                </c:pt>
                <c:pt idx="5">
                  <c:v>-91</c:v>
                </c:pt>
                <c:pt idx="6">
                  <c:v>-8.9396781731013171</c:v>
                </c:pt>
              </c:numCache>
            </c:numRef>
          </c:val>
          <c:extLst>
            <c:ext xmlns:c16="http://schemas.microsoft.com/office/drawing/2014/chart" uri="{C3380CC4-5D6E-409C-BE32-E72D297353CC}">
              <c16:uniqueId val="{00000003-9014-4E99-90D2-7FFFA0D27404}"/>
            </c:ext>
          </c:extLst>
        </c:ser>
        <c:ser>
          <c:idx val="4"/>
          <c:order val="4"/>
          <c:tx>
            <c:strRef>
              <c:f>'Övriga - Other'!$I$4</c:f>
              <c:strCache>
                <c:ptCount val="1"/>
                <c:pt idx="0">
                  <c:v>Juli</c:v>
                </c:pt>
              </c:strCache>
            </c:strRef>
          </c:tx>
          <c:spPr>
            <a:solidFill>
              <a:schemeClr val="tx1">
                <a:lumMod val="50000"/>
                <a:lumOff val="50000"/>
              </a:schemeClr>
            </a:solidFill>
            <a:ln>
              <a:noFill/>
            </a:ln>
            <a:effectLst/>
          </c:spPr>
          <c:invertIfNegative val="0"/>
          <c:cat>
            <c:strRef>
              <c:f>'Övriga - Other'!$A$6:$A$12</c:f>
              <c:strCache>
                <c:ptCount val="7"/>
                <c:pt idx="0">
                  <c:v>Järnväg (SNI 491-492)</c:v>
                </c:pt>
                <c:pt idx="1">
                  <c:v>Kollektivtrafik (SNI 4931)</c:v>
                </c:pt>
                <c:pt idx="2">
                  <c:v>Taxitrafik (SNI 4932)</c:v>
                </c:pt>
                <c:pt idx="3">
                  <c:v>Godstrafik och flyttjänster (SNI 494)</c:v>
                </c:pt>
                <c:pt idx="4">
                  <c:v>Sjötransport (SNI 50)</c:v>
                </c:pt>
                <c:pt idx="5">
                  <c:v>Lufttransport (SNI 51)</c:v>
                </c:pt>
                <c:pt idx="6">
                  <c:v>Magasinering och stödtjänster (SNI 52)</c:v>
                </c:pt>
              </c:strCache>
            </c:strRef>
          </c:cat>
          <c:val>
            <c:numRef>
              <c:f>'Övriga - Other'!$I$6:$I$12</c:f>
              <c:numCache>
                <c:formatCode>0.0</c:formatCode>
                <c:ptCount val="7"/>
                <c:pt idx="0">
                  <c:v>-35.770483653336008</c:v>
                </c:pt>
                <c:pt idx="1">
                  <c:v>-10.56840318973441</c:v>
                </c:pt>
                <c:pt idx="2">
                  <c:v>-29.25700859277126</c:v>
                </c:pt>
                <c:pt idx="3">
                  <c:v>-5.883290564825594</c:v>
                </c:pt>
                <c:pt idx="4">
                  <c:v>-45.217143814840036</c:v>
                </c:pt>
                <c:pt idx="5">
                  <c:v>-79.673267274309765</c:v>
                </c:pt>
                <c:pt idx="6">
                  <c:v>-15.334341528926309</c:v>
                </c:pt>
              </c:numCache>
            </c:numRef>
          </c:val>
          <c:extLst>
            <c:ext xmlns:c16="http://schemas.microsoft.com/office/drawing/2014/chart" uri="{C3380CC4-5D6E-409C-BE32-E72D297353CC}">
              <c16:uniqueId val="{00000004-9014-4E99-90D2-7FFFA0D27404}"/>
            </c:ext>
          </c:extLst>
        </c:ser>
        <c:ser>
          <c:idx val="5"/>
          <c:order val="5"/>
          <c:tx>
            <c:strRef>
              <c:f>'Övriga - Other'!$J$4</c:f>
              <c:strCache>
                <c:ptCount val="1"/>
                <c:pt idx="0">
                  <c:v>Augusti</c:v>
                </c:pt>
              </c:strCache>
            </c:strRef>
          </c:tx>
          <c:spPr>
            <a:solidFill>
              <a:schemeClr val="tx1">
                <a:lumMod val="65000"/>
                <a:lumOff val="35000"/>
              </a:schemeClr>
            </a:solidFill>
            <a:ln>
              <a:noFill/>
            </a:ln>
            <a:effectLst/>
          </c:spPr>
          <c:invertIfNegative val="0"/>
          <c:cat>
            <c:strRef>
              <c:f>'Övriga - Other'!$A$6:$A$12</c:f>
              <c:strCache>
                <c:ptCount val="7"/>
                <c:pt idx="0">
                  <c:v>Järnväg (SNI 491-492)</c:v>
                </c:pt>
                <c:pt idx="1">
                  <c:v>Kollektivtrafik (SNI 4931)</c:v>
                </c:pt>
                <c:pt idx="2">
                  <c:v>Taxitrafik (SNI 4932)</c:v>
                </c:pt>
                <c:pt idx="3">
                  <c:v>Godstrafik och flyttjänster (SNI 494)</c:v>
                </c:pt>
                <c:pt idx="4">
                  <c:v>Sjötransport (SNI 50)</c:v>
                </c:pt>
                <c:pt idx="5">
                  <c:v>Lufttransport (SNI 51)</c:v>
                </c:pt>
                <c:pt idx="6">
                  <c:v>Magasinering och stödtjänster (SNI 52)</c:v>
                </c:pt>
              </c:strCache>
            </c:strRef>
          </c:cat>
          <c:val>
            <c:numRef>
              <c:f>'Övriga - Other'!$J$6:$J$12</c:f>
              <c:numCache>
                <c:formatCode>0.0</c:formatCode>
                <c:ptCount val="7"/>
                <c:pt idx="0">
                  <c:v>-38.937516704211376</c:v>
                </c:pt>
                <c:pt idx="1">
                  <c:v>-14.766968874159991</c:v>
                </c:pt>
                <c:pt idx="2">
                  <c:v>-30.372627670644469</c:v>
                </c:pt>
                <c:pt idx="3">
                  <c:v>-4.7640447777721473</c:v>
                </c:pt>
                <c:pt idx="4">
                  <c:v>-40.601987520911308</c:v>
                </c:pt>
                <c:pt idx="5">
                  <c:v>-77.616858553551253</c:v>
                </c:pt>
                <c:pt idx="6">
                  <c:v>-12.348548311729434</c:v>
                </c:pt>
              </c:numCache>
            </c:numRef>
          </c:val>
          <c:extLst>
            <c:ext xmlns:c16="http://schemas.microsoft.com/office/drawing/2014/chart" uri="{C3380CC4-5D6E-409C-BE32-E72D297353CC}">
              <c16:uniqueId val="{00000005-9014-4E99-90D2-7FFFA0D27404}"/>
            </c:ext>
          </c:extLst>
        </c:ser>
        <c:ser>
          <c:idx val="6"/>
          <c:order val="6"/>
          <c:tx>
            <c:strRef>
              <c:f>'Övriga - Other'!$K$4</c:f>
              <c:strCache>
                <c:ptCount val="1"/>
                <c:pt idx="0">
                  <c:v>September</c:v>
                </c:pt>
              </c:strCache>
            </c:strRef>
          </c:tx>
          <c:spPr>
            <a:solidFill>
              <a:schemeClr val="tx1">
                <a:lumMod val="75000"/>
                <a:lumOff val="25000"/>
              </a:schemeClr>
            </a:solidFill>
            <a:ln>
              <a:noFill/>
            </a:ln>
            <a:effectLst/>
          </c:spPr>
          <c:invertIfNegative val="0"/>
          <c:cat>
            <c:strRef>
              <c:f>'Övriga - Other'!$A$6:$A$12</c:f>
              <c:strCache>
                <c:ptCount val="7"/>
                <c:pt idx="0">
                  <c:v>Järnväg (SNI 491-492)</c:v>
                </c:pt>
                <c:pt idx="1">
                  <c:v>Kollektivtrafik (SNI 4931)</c:v>
                </c:pt>
                <c:pt idx="2">
                  <c:v>Taxitrafik (SNI 4932)</c:v>
                </c:pt>
                <c:pt idx="3">
                  <c:v>Godstrafik och flyttjänster (SNI 494)</c:v>
                </c:pt>
                <c:pt idx="4">
                  <c:v>Sjötransport (SNI 50)</c:v>
                </c:pt>
                <c:pt idx="5">
                  <c:v>Lufttransport (SNI 51)</c:v>
                </c:pt>
                <c:pt idx="6">
                  <c:v>Magasinering och stödtjänster (SNI 52)</c:v>
                </c:pt>
              </c:strCache>
            </c:strRef>
          </c:cat>
          <c:val>
            <c:numRef>
              <c:f>'Övriga - Other'!$K$6:$K$12</c:f>
              <c:numCache>
                <c:formatCode>0.0</c:formatCode>
                <c:ptCount val="7"/>
                <c:pt idx="0">
                  <c:v>-35.838606087066374</c:v>
                </c:pt>
                <c:pt idx="1">
                  <c:v>-12.677114749884089</c:v>
                </c:pt>
                <c:pt idx="2">
                  <c:v>-25.986785194028904</c:v>
                </c:pt>
                <c:pt idx="3">
                  <c:v>1.1668782278977385</c:v>
                </c:pt>
                <c:pt idx="4">
                  <c:v>-34.957063366357296</c:v>
                </c:pt>
                <c:pt idx="5">
                  <c:v>-75.581873861708885</c:v>
                </c:pt>
                <c:pt idx="6">
                  <c:v>-9.4309048310323167</c:v>
                </c:pt>
              </c:numCache>
            </c:numRef>
          </c:val>
          <c:extLst>
            <c:ext xmlns:c16="http://schemas.microsoft.com/office/drawing/2014/chart" uri="{C3380CC4-5D6E-409C-BE32-E72D297353CC}">
              <c16:uniqueId val="{00000006-9014-4E99-90D2-7FFFA0D27404}"/>
            </c:ext>
          </c:extLst>
        </c:ser>
        <c:ser>
          <c:idx val="7"/>
          <c:order val="7"/>
          <c:tx>
            <c:strRef>
              <c:f>'Övriga - Other'!$L$4</c:f>
              <c:strCache>
                <c:ptCount val="1"/>
                <c:pt idx="0">
                  <c:v>Oktober</c:v>
                </c:pt>
              </c:strCache>
            </c:strRef>
          </c:tx>
          <c:spPr>
            <a:solidFill>
              <a:schemeClr val="tx1">
                <a:lumMod val="85000"/>
                <a:lumOff val="15000"/>
              </a:schemeClr>
            </a:solidFill>
            <a:ln>
              <a:noFill/>
            </a:ln>
            <a:effectLst/>
          </c:spPr>
          <c:invertIfNegative val="0"/>
          <c:cat>
            <c:strRef>
              <c:f>'Övriga - Other'!$A$6:$A$12</c:f>
              <c:strCache>
                <c:ptCount val="7"/>
                <c:pt idx="0">
                  <c:v>Järnväg (SNI 491-492)</c:v>
                </c:pt>
                <c:pt idx="1">
                  <c:v>Kollektivtrafik (SNI 4931)</c:v>
                </c:pt>
                <c:pt idx="2">
                  <c:v>Taxitrafik (SNI 4932)</c:v>
                </c:pt>
                <c:pt idx="3">
                  <c:v>Godstrafik och flyttjänster (SNI 494)</c:v>
                </c:pt>
                <c:pt idx="4">
                  <c:v>Sjötransport (SNI 50)</c:v>
                </c:pt>
                <c:pt idx="5">
                  <c:v>Lufttransport (SNI 51)</c:v>
                </c:pt>
                <c:pt idx="6">
                  <c:v>Magasinering och stödtjänster (SNI 52)</c:v>
                </c:pt>
              </c:strCache>
            </c:strRef>
          </c:cat>
          <c:val>
            <c:numRef>
              <c:f>'Övriga - Other'!$L$6:$L$12</c:f>
              <c:numCache>
                <c:formatCode>0.0</c:formatCode>
                <c:ptCount val="7"/>
                <c:pt idx="0">
                  <c:v>-31.787080885246343</c:v>
                </c:pt>
                <c:pt idx="1">
                  <c:v>-11.073169809046412</c:v>
                </c:pt>
                <c:pt idx="2">
                  <c:v>-22.379576450699567</c:v>
                </c:pt>
                <c:pt idx="3">
                  <c:v>-4.5114577434465231</c:v>
                </c:pt>
                <c:pt idx="4">
                  <c:v>-38.287275647612816</c:v>
                </c:pt>
                <c:pt idx="5">
                  <c:v>-74.046795299605051</c:v>
                </c:pt>
                <c:pt idx="6">
                  <c:v>-7.5400753639125462</c:v>
                </c:pt>
              </c:numCache>
            </c:numRef>
          </c:val>
          <c:extLst>
            <c:ext xmlns:c16="http://schemas.microsoft.com/office/drawing/2014/chart" uri="{C3380CC4-5D6E-409C-BE32-E72D297353CC}">
              <c16:uniqueId val="{00000007-9014-4E99-90D2-7FFFA0D27404}"/>
            </c:ext>
          </c:extLst>
        </c:ser>
        <c:ser>
          <c:idx val="8"/>
          <c:order val="8"/>
          <c:tx>
            <c:strRef>
              <c:f>'Övriga - Other'!$M$4</c:f>
              <c:strCache>
                <c:ptCount val="1"/>
                <c:pt idx="0">
                  <c:v>November</c:v>
                </c:pt>
              </c:strCache>
            </c:strRef>
          </c:tx>
          <c:spPr>
            <a:solidFill>
              <a:schemeClr val="tx1"/>
            </a:solidFill>
            <a:ln>
              <a:solidFill>
                <a:schemeClr val="tx1"/>
              </a:solidFill>
            </a:ln>
            <a:effectLst/>
          </c:spPr>
          <c:invertIfNegative val="0"/>
          <c:cat>
            <c:strRef>
              <c:f>'Övriga - Other'!$A$6:$A$12</c:f>
              <c:strCache>
                <c:ptCount val="7"/>
                <c:pt idx="0">
                  <c:v>Järnväg (SNI 491-492)</c:v>
                </c:pt>
                <c:pt idx="1">
                  <c:v>Kollektivtrafik (SNI 4931)</c:v>
                </c:pt>
                <c:pt idx="2">
                  <c:v>Taxitrafik (SNI 4932)</c:v>
                </c:pt>
                <c:pt idx="3">
                  <c:v>Godstrafik och flyttjänster (SNI 494)</c:v>
                </c:pt>
                <c:pt idx="4">
                  <c:v>Sjötransport (SNI 50)</c:v>
                </c:pt>
                <c:pt idx="5">
                  <c:v>Lufttransport (SNI 51)</c:v>
                </c:pt>
                <c:pt idx="6">
                  <c:v>Magasinering och stödtjänster (SNI 52)</c:v>
                </c:pt>
              </c:strCache>
            </c:strRef>
          </c:cat>
          <c:val>
            <c:numRef>
              <c:f>'Övriga - Other'!$M$6:$M$12</c:f>
              <c:numCache>
                <c:formatCode>0.0</c:formatCode>
                <c:ptCount val="7"/>
                <c:pt idx="0">
                  <c:v>-35.03816218257645</c:v>
                </c:pt>
                <c:pt idx="1">
                  <c:v>-8.7056463047172521</c:v>
                </c:pt>
                <c:pt idx="2">
                  <c:v>-31.014269682856842</c:v>
                </c:pt>
                <c:pt idx="3">
                  <c:v>-0.48615829831401003</c:v>
                </c:pt>
                <c:pt idx="4">
                  <c:v>-30.780916253327227</c:v>
                </c:pt>
                <c:pt idx="5">
                  <c:v>-81.027212937130187</c:v>
                </c:pt>
                <c:pt idx="6">
                  <c:v>-3.0155983266404451</c:v>
                </c:pt>
              </c:numCache>
            </c:numRef>
          </c:val>
          <c:extLst>
            <c:ext xmlns:c16="http://schemas.microsoft.com/office/drawing/2014/chart" uri="{C3380CC4-5D6E-409C-BE32-E72D297353CC}">
              <c16:uniqueId val="{00000008-9014-4E99-90D2-7FFFA0D27404}"/>
            </c:ext>
          </c:extLst>
        </c:ser>
        <c:ser>
          <c:idx val="9"/>
          <c:order val="9"/>
          <c:tx>
            <c:strRef>
              <c:f>'Övriga - Other'!$N$4</c:f>
              <c:strCache>
                <c:ptCount val="1"/>
                <c:pt idx="0">
                  <c:v>December</c:v>
                </c:pt>
              </c:strCache>
            </c:strRef>
          </c:tx>
          <c:spPr>
            <a:solidFill>
              <a:srgbClr val="FF0000"/>
            </a:solidFill>
            <a:ln>
              <a:solidFill>
                <a:srgbClr val="FF0000"/>
              </a:solidFill>
            </a:ln>
            <a:effectLst/>
          </c:spPr>
          <c:invertIfNegative val="0"/>
          <c:cat>
            <c:strRef>
              <c:f>'Övriga - Other'!$A$6:$A$12</c:f>
              <c:strCache>
                <c:ptCount val="7"/>
                <c:pt idx="0">
                  <c:v>Järnväg (SNI 491-492)</c:v>
                </c:pt>
                <c:pt idx="1">
                  <c:v>Kollektivtrafik (SNI 4931)</c:v>
                </c:pt>
                <c:pt idx="2">
                  <c:v>Taxitrafik (SNI 4932)</c:v>
                </c:pt>
                <c:pt idx="3">
                  <c:v>Godstrafik och flyttjänster (SNI 494)</c:v>
                </c:pt>
                <c:pt idx="4">
                  <c:v>Sjötransport (SNI 50)</c:v>
                </c:pt>
                <c:pt idx="5">
                  <c:v>Lufttransport (SNI 51)</c:v>
                </c:pt>
                <c:pt idx="6">
                  <c:v>Magasinering och stödtjänster (SNI 52)</c:v>
                </c:pt>
              </c:strCache>
            </c:strRef>
          </c:cat>
          <c:val>
            <c:numRef>
              <c:f>'Övriga - Other'!$N$6:$N$12</c:f>
              <c:numCache>
                <c:formatCode>0.0</c:formatCode>
                <c:ptCount val="7"/>
                <c:pt idx="0">
                  <c:v>-30.970297385300238</c:v>
                </c:pt>
                <c:pt idx="1">
                  <c:v>-5.4972363671823672</c:v>
                </c:pt>
                <c:pt idx="2">
                  <c:v>-29.240327568480129</c:v>
                </c:pt>
                <c:pt idx="3">
                  <c:v>7.1240898944221476</c:v>
                </c:pt>
                <c:pt idx="4">
                  <c:v>-34.305023559412739</c:v>
                </c:pt>
                <c:pt idx="5">
                  <c:v>-65.958168728118551</c:v>
                </c:pt>
                <c:pt idx="6">
                  <c:v>4.4514019194362486</c:v>
                </c:pt>
              </c:numCache>
            </c:numRef>
          </c:val>
          <c:extLst>
            <c:ext xmlns:c16="http://schemas.microsoft.com/office/drawing/2014/chart" uri="{C3380CC4-5D6E-409C-BE32-E72D297353CC}">
              <c16:uniqueId val="{00000009-9014-4E99-90D2-7FFFA0D27404}"/>
            </c:ext>
          </c:extLst>
        </c:ser>
        <c:dLbls>
          <c:showLegendKey val="0"/>
          <c:showVal val="0"/>
          <c:showCatName val="0"/>
          <c:showSerName val="0"/>
          <c:showPercent val="0"/>
          <c:showBubbleSize val="0"/>
        </c:dLbls>
        <c:gapWidth val="219"/>
        <c:overlap val="-27"/>
        <c:axId val="1413361248"/>
        <c:axId val="1414101792"/>
      </c:barChart>
      <c:catAx>
        <c:axId val="141336124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414101792"/>
        <c:crosses val="autoZero"/>
        <c:auto val="1"/>
        <c:lblAlgn val="ctr"/>
        <c:lblOffset val="100"/>
        <c:noMultiLvlLbl val="0"/>
      </c:catAx>
      <c:valAx>
        <c:axId val="14141017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413361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05336832895888"/>
          <c:y val="5.5555555555555552E-2"/>
          <c:w val="0.87187729658792656"/>
          <c:h val="0.76391053601180647"/>
        </c:manualLayout>
      </c:layout>
      <c:barChart>
        <c:barDir val="col"/>
        <c:grouping val="clustered"/>
        <c:varyColors val="0"/>
        <c:ser>
          <c:idx val="0"/>
          <c:order val="0"/>
          <c:tx>
            <c:strRef>
              <c:f>'Övriga - Other'!$C$24</c:f>
              <c:strCache>
                <c:ptCount val="1"/>
                <c:pt idx="0">
                  <c:v>Mars - Maj</c:v>
                </c:pt>
              </c:strCache>
            </c:strRef>
          </c:tx>
          <c:spPr>
            <a:solidFill>
              <a:schemeClr val="accent1"/>
            </a:solidFill>
            <a:ln>
              <a:noFill/>
            </a:ln>
            <a:effectLst/>
          </c:spPr>
          <c:invertIfNegative val="0"/>
          <c:cat>
            <c:strRef>
              <c:f>'Övriga - Other'!$A$26:$A$30</c:f>
              <c:strCache>
                <c:ptCount val="5"/>
                <c:pt idx="0">
                  <c:v>Landtransport (SNI 49)</c:v>
                </c:pt>
                <c:pt idx="1">
                  <c:v>Sjötransport (SNI 50) </c:v>
                </c:pt>
                <c:pt idx="2">
                  <c:v>Lufttransport  (SNI 51)</c:v>
                </c:pt>
                <c:pt idx="3">
                  <c:v>Magasinering och stödtjänster (SNI 52)</c:v>
                </c:pt>
                <c:pt idx="4">
                  <c:v>Post- och kurirverksamhet (SNI 53)</c:v>
                </c:pt>
              </c:strCache>
            </c:strRef>
          </c:cat>
          <c:val>
            <c:numRef>
              <c:f>'Övriga - Other'!$C$26:$C$30</c:f>
              <c:numCache>
                <c:formatCode>#,##0</c:formatCode>
                <c:ptCount val="5"/>
                <c:pt idx="0">
                  <c:v>456</c:v>
                </c:pt>
                <c:pt idx="1">
                  <c:v>662</c:v>
                </c:pt>
                <c:pt idx="2">
                  <c:v>722</c:v>
                </c:pt>
                <c:pt idx="3">
                  <c:v>1168</c:v>
                </c:pt>
                <c:pt idx="4">
                  <c:v>70.333333333333329</c:v>
                </c:pt>
              </c:numCache>
            </c:numRef>
          </c:val>
          <c:extLst>
            <c:ext xmlns:c16="http://schemas.microsoft.com/office/drawing/2014/chart" uri="{C3380CC4-5D6E-409C-BE32-E72D297353CC}">
              <c16:uniqueId val="{00000000-6302-425E-A5C1-D0DCF15ED168}"/>
            </c:ext>
          </c:extLst>
        </c:ser>
        <c:ser>
          <c:idx val="1"/>
          <c:order val="1"/>
          <c:tx>
            <c:strRef>
              <c:f>'Övriga - Other'!$D$24</c:f>
              <c:strCache>
                <c:ptCount val="1"/>
                <c:pt idx="0">
                  <c:v>Juni - Augusti</c:v>
                </c:pt>
              </c:strCache>
            </c:strRef>
          </c:tx>
          <c:spPr>
            <a:solidFill>
              <a:schemeClr val="accent2"/>
            </a:solidFill>
            <a:ln>
              <a:noFill/>
            </a:ln>
            <a:effectLst/>
          </c:spPr>
          <c:invertIfNegative val="0"/>
          <c:cat>
            <c:strRef>
              <c:f>'Övriga - Other'!$A$26:$A$30</c:f>
              <c:strCache>
                <c:ptCount val="5"/>
                <c:pt idx="0">
                  <c:v>Landtransport (SNI 49)</c:v>
                </c:pt>
                <c:pt idx="1">
                  <c:v>Sjötransport (SNI 50) </c:v>
                </c:pt>
                <c:pt idx="2">
                  <c:v>Lufttransport  (SNI 51)</c:v>
                </c:pt>
                <c:pt idx="3">
                  <c:v>Magasinering och stödtjänster (SNI 52)</c:v>
                </c:pt>
                <c:pt idx="4">
                  <c:v>Post- och kurirverksamhet (SNI 53)</c:v>
                </c:pt>
              </c:strCache>
            </c:strRef>
          </c:cat>
          <c:val>
            <c:numRef>
              <c:f>'Övriga - Other'!$D$26:$D$30</c:f>
              <c:numCache>
                <c:formatCode>#,##0</c:formatCode>
                <c:ptCount val="5"/>
                <c:pt idx="0">
                  <c:v>507.66666666666669</c:v>
                </c:pt>
                <c:pt idx="1">
                  <c:v>58.666666666666664</c:v>
                </c:pt>
                <c:pt idx="2">
                  <c:v>66</c:v>
                </c:pt>
                <c:pt idx="3">
                  <c:v>98.666666666666671</c:v>
                </c:pt>
                <c:pt idx="4">
                  <c:v>52.666666666666664</c:v>
                </c:pt>
              </c:numCache>
            </c:numRef>
          </c:val>
          <c:extLst>
            <c:ext xmlns:c16="http://schemas.microsoft.com/office/drawing/2014/chart" uri="{C3380CC4-5D6E-409C-BE32-E72D297353CC}">
              <c16:uniqueId val="{00000001-6302-425E-A5C1-D0DCF15ED168}"/>
            </c:ext>
          </c:extLst>
        </c:ser>
        <c:ser>
          <c:idx val="2"/>
          <c:order val="2"/>
          <c:tx>
            <c:strRef>
              <c:f>'Övriga - Other'!$E$24</c:f>
              <c:strCache>
                <c:ptCount val="1"/>
                <c:pt idx="0">
                  <c:v>September - November</c:v>
                </c:pt>
              </c:strCache>
            </c:strRef>
          </c:tx>
          <c:spPr>
            <a:solidFill>
              <a:schemeClr val="accent3"/>
            </a:solidFill>
            <a:ln>
              <a:noFill/>
            </a:ln>
            <a:effectLst/>
          </c:spPr>
          <c:invertIfNegative val="0"/>
          <c:cat>
            <c:strRef>
              <c:f>'Övriga - Other'!$A$26:$A$30</c:f>
              <c:strCache>
                <c:ptCount val="5"/>
                <c:pt idx="0">
                  <c:v>Landtransport (SNI 49)</c:v>
                </c:pt>
                <c:pt idx="1">
                  <c:v>Sjötransport (SNI 50) </c:v>
                </c:pt>
                <c:pt idx="2">
                  <c:v>Lufttransport  (SNI 51)</c:v>
                </c:pt>
                <c:pt idx="3">
                  <c:v>Magasinering och stödtjänster (SNI 52)</c:v>
                </c:pt>
                <c:pt idx="4">
                  <c:v>Post- och kurirverksamhet (SNI 53)</c:v>
                </c:pt>
              </c:strCache>
            </c:strRef>
          </c:cat>
          <c:val>
            <c:numRef>
              <c:f>'Övriga - Other'!$E$26:$E$30</c:f>
              <c:numCache>
                <c:formatCode>#,##0</c:formatCode>
                <c:ptCount val="5"/>
                <c:pt idx="0">
                  <c:v>234.33333333333334</c:v>
                </c:pt>
                <c:pt idx="1">
                  <c:v>170.66666666666666</c:v>
                </c:pt>
                <c:pt idx="2">
                  <c:v>11</c:v>
                </c:pt>
                <c:pt idx="3">
                  <c:v>161.66666666666666</c:v>
                </c:pt>
                <c:pt idx="4">
                  <c:v>58.333333333333336</c:v>
                </c:pt>
              </c:numCache>
            </c:numRef>
          </c:val>
          <c:extLst>
            <c:ext xmlns:c16="http://schemas.microsoft.com/office/drawing/2014/chart" uri="{C3380CC4-5D6E-409C-BE32-E72D297353CC}">
              <c16:uniqueId val="{00000002-6302-425E-A5C1-D0DCF15ED168}"/>
            </c:ext>
          </c:extLst>
        </c:ser>
        <c:ser>
          <c:idx val="3"/>
          <c:order val="3"/>
          <c:tx>
            <c:strRef>
              <c:f>'Övriga - Other'!$F$24</c:f>
              <c:strCache>
                <c:ptCount val="1"/>
                <c:pt idx="0">
                  <c:v>December</c:v>
                </c:pt>
              </c:strCache>
            </c:strRef>
          </c:tx>
          <c:spPr>
            <a:solidFill>
              <a:schemeClr val="accent4"/>
            </a:solidFill>
            <a:ln>
              <a:noFill/>
            </a:ln>
            <a:effectLst/>
          </c:spPr>
          <c:invertIfNegative val="0"/>
          <c:cat>
            <c:strRef>
              <c:f>'Övriga - Other'!$A$26:$A$30</c:f>
              <c:strCache>
                <c:ptCount val="5"/>
                <c:pt idx="0">
                  <c:v>Landtransport (SNI 49)</c:v>
                </c:pt>
                <c:pt idx="1">
                  <c:v>Sjötransport (SNI 50) </c:v>
                </c:pt>
                <c:pt idx="2">
                  <c:v>Lufttransport  (SNI 51)</c:v>
                </c:pt>
                <c:pt idx="3">
                  <c:v>Magasinering och stödtjänster (SNI 52)</c:v>
                </c:pt>
                <c:pt idx="4">
                  <c:v>Post- och kurirverksamhet (SNI 53)</c:v>
                </c:pt>
              </c:strCache>
            </c:strRef>
          </c:cat>
          <c:val>
            <c:numRef>
              <c:f>'Övriga - Other'!$F$26:$F$30</c:f>
              <c:numCache>
                <c:formatCode>#,##0</c:formatCode>
                <c:ptCount val="5"/>
                <c:pt idx="0">
                  <c:v>185</c:v>
                </c:pt>
                <c:pt idx="1">
                  <c:v>15</c:v>
                </c:pt>
                <c:pt idx="2">
                  <c:v>100</c:v>
                </c:pt>
                <c:pt idx="3">
                  <c:v>18</c:v>
                </c:pt>
                <c:pt idx="4">
                  <c:v>0</c:v>
                </c:pt>
              </c:numCache>
            </c:numRef>
          </c:val>
          <c:extLst>
            <c:ext xmlns:c16="http://schemas.microsoft.com/office/drawing/2014/chart" uri="{C3380CC4-5D6E-409C-BE32-E72D297353CC}">
              <c16:uniqueId val="{00000003-6302-425E-A5C1-D0DCF15ED168}"/>
            </c:ext>
          </c:extLst>
        </c:ser>
        <c:dLbls>
          <c:showLegendKey val="0"/>
          <c:showVal val="0"/>
          <c:showCatName val="0"/>
          <c:showSerName val="0"/>
          <c:showPercent val="0"/>
          <c:showBubbleSize val="0"/>
        </c:dLbls>
        <c:gapWidth val="219"/>
        <c:overlap val="-27"/>
        <c:axId val="477472592"/>
        <c:axId val="474923440"/>
      </c:barChart>
      <c:catAx>
        <c:axId val="477472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474923440"/>
        <c:crosses val="autoZero"/>
        <c:auto val="1"/>
        <c:lblAlgn val="ctr"/>
        <c:lblOffset val="100"/>
        <c:noMultiLvlLbl val="0"/>
      </c:catAx>
      <c:valAx>
        <c:axId val="474923440"/>
        <c:scaling>
          <c:orientation val="minMax"/>
          <c:max val="12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a:t>Antal varsel, per månad</a:t>
                </a:r>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477472592"/>
        <c:crosses val="autoZero"/>
        <c:crossBetween val="between"/>
        <c:majorUnit val="1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ysClr val="windowText" lastClr="000000"/>
          </a:solidFill>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346342243929542E-2"/>
          <c:y val="9.3282124809087652E-2"/>
          <c:w val="0.87619602272207953"/>
          <c:h val="0.86734383057587527"/>
        </c:manualLayout>
      </c:layout>
      <c:barChart>
        <c:barDir val="col"/>
        <c:grouping val="clustered"/>
        <c:varyColors val="0"/>
        <c:ser>
          <c:idx val="0"/>
          <c:order val="0"/>
          <c:tx>
            <c:strRef>
              <c:f>'Väg - Road'!$E$4</c:f>
              <c:strCache>
                <c:ptCount val="1"/>
                <c:pt idx="0">
                  <c:v>Totalt</c:v>
                </c:pt>
              </c:strCache>
            </c:strRef>
          </c:tx>
          <c:spPr>
            <a:solidFill>
              <a:srgbClr val="92D050"/>
            </a:solidFill>
            <a:ln>
              <a:solidFill>
                <a:srgbClr val="92D050"/>
              </a:solidFill>
            </a:ln>
            <a:effectLst/>
          </c:spPr>
          <c:invertIfNegative val="0"/>
          <c:cat>
            <c:strRef>
              <c:f>'Väg - Road'!$C$6:$C$48</c:f>
              <c:strCache>
                <c:ptCount val="41"/>
                <c:pt idx="1">
                  <c:v>Mars</c:v>
                </c:pt>
                <c:pt idx="5">
                  <c:v>April</c:v>
                </c:pt>
                <c:pt idx="9">
                  <c:v>Maj</c:v>
                </c:pt>
                <c:pt idx="14">
                  <c:v>Juni</c:v>
                </c:pt>
                <c:pt idx="18">
                  <c:v>Juli</c:v>
                </c:pt>
                <c:pt idx="22">
                  <c:v>Augusti</c:v>
                </c:pt>
                <c:pt idx="27">
                  <c:v>September</c:v>
                </c:pt>
                <c:pt idx="31">
                  <c:v>Oktober</c:v>
                </c:pt>
                <c:pt idx="36">
                  <c:v>November</c:v>
                </c:pt>
                <c:pt idx="40">
                  <c:v>December</c:v>
                </c:pt>
              </c:strCache>
            </c:strRef>
          </c:cat>
          <c:val>
            <c:numRef>
              <c:f>'Väg - Road'!$E$6:$E$48</c:f>
              <c:numCache>
                <c:formatCode>0%</c:formatCode>
                <c:ptCount val="43"/>
                <c:pt idx="0">
                  <c:v>-0.04</c:v>
                </c:pt>
                <c:pt idx="1">
                  <c:v>-0.18</c:v>
                </c:pt>
                <c:pt idx="2">
                  <c:v>-0.21</c:v>
                </c:pt>
                <c:pt idx="3">
                  <c:v>-0.23</c:v>
                </c:pt>
                <c:pt idx="4">
                  <c:v>-0.27</c:v>
                </c:pt>
                <c:pt idx="5">
                  <c:v>-0.26</c:v>
                </c:pt>
                <c:pt idx="6">
                  <c:v>-0.2</c:v>
                </c:pt>
                <c:pt idx="7">
                  <c:v>-0.17</c:v>
                </c:pt>
                <c:pt idx="8">
                  <c:v>-0.17</c:v>
                </c:pt>
                <c:pt idx="9">
                  <c:v>-0.19</c:v>
                </c:pt>
                <c:pt idx="10">
                  <c:v>-0.17</c:v>
                </c:pt>
                <c:pt idx="11">
                  <c:v>-0.11</c:v>
                </c:pt>
                <c:pt idx="12">
                  <c:v>-0.18</c:v>
                </c:pt>
                <c:pt idx="13">
                  <c:v>-0.12</c:v>
                </c:pt>
                <c:pt idx="14">
                  <c:v>-0.11</c:v>
                </c:pt>
                <c:pt idx="15">
                  <c:v>-0.1</c:v>
                </c:pt>
                <c:pt idx="16">
                  <c:v>-0.1</c:v>
                </c:pt>
                <c:pt idx="17">
                  <c:v>-0.1</c:v>
                </c:pt>
                <c:pt idx="18">
                  <c:v>-0.06</c:v>
                </c:pt>
                <c:pt idx="19">
                  <c:v>-7.0000000000000007E-2</c:v>
                </c:pt>
                <c:pt idx="20">
                  <c:v>-0.06</c:v>
                </c:pt>
                <c:pt idx="21">
                  <c:v>-0.03</c:v>
                </c:pt>
                <c:pt idx="22">
                  <c:v>-0.01</c:v>
                </c:pt>
                <c:pt idx="23">
                  <c:v>-0.05</c:v>
                </c:pt>
                <c:pt idx="24">
                  <c:v>-0.05</c:v>
                </c:pt>
                <c:pt idx="25">
                  <c:v>-0.03</c:v>
                </c:pt>
                <c:pt idx="26">
                  <c:v>-0.03</c:v>
                </c:pt>
                <c:pt idx="27">
                  <c:v>0</c:v>
                </c:pt>
                <c:pt idx="28">
                  <c:v>-0.02</c:v>
                </c:pt>
                <c:pt idx="29">
                  <c:v>-0.01</c:v>
                </c:pt>
                <c:pt idx="30">
                  <c:v>-0.02</c:v>
                </c:pt>
                <c:pt idx="31">
                  <c:v>-0.02</c:v>
                </c:pt>
                <c:pt idx="32">
                  <c:v>-0.05</c:v>
                </c:pt>
                <c:pt idx="33">
                  <c:v>-0.05</c:v>
                </c:pt>
                <c:pt idx="34">
                  <c:v>-0.09</c:v>
                </c:pt>
                <c:pt idx="35">
                  <c:v>-0.12</c:v>
                </c:pt>
                <c:pt idx="36">
                  <c:v>-0.16</c:v>
                </c:pt>
                <c:pt idx="37">
                  <c:v>-0.15</c:v>
                </c:pt>
                <c:pt idx="38">
                  <c:v>-0.15</c:v>
                </c:pt>
                <c:pt idx="39">
                  <c:v>-0.15</c:v>
                </c:pt>
                <c:pt idx="40">
                  <c:v>-0.14000000000000001</c:v>
                </c:pt>
                <c:pt idx="41">
                  <c:v>-0.14000000000000001</c:v>
                </c:pt>
                <c:pt idx="42">
                  <c:v>-0.13</c:v>
                </c:pt>
              </c:numCache>
            </c:numRef>
          </c:val>
          <c:extLst>
            <c:ext xmlns:c16="http://schemas.microsoft.com/office/drawing/2014/chart" uri="{C3380CC4-5D6E-409C-BE32-E72D297353CC}">
              <c16:uniqueId val="{00000000-53CE-47BB-A217-76953B0D37BB}"/>
            </c:ext>
          </c:extLst>
        </c:ser>
        <c:ser>
          <c:idx val="1"/>
          <c:order val="1"/>
          <c:tx>
            <c:strRef>
              <c:f>'Väg - Road'!$F$4</c:f>
              <c:strCache>
                <c:ptCount val="1"/>
                <c:pt idx="0">
                  <c:v>Tung trafik</c:v>
                </c:pt>
              </c:strCache>
            </c:strRef>
          </c:tx>
          <c:spPr>
            <a:solidFill>
              <a:schemeClr val="bg2">
                <a:lumMod val="50000"/>
              </a:schemeClr>
            </a:solidFill>
            <a:ln>
              <a:solidFill>
                <a:schemeClr val="bg2">
                  <a:lumMod val="50000"/>
                </a:schemeClr>
              </a:solidFill>
            </a:ln>
            <a:effectLst/>
          </c:spPr>
          <c:invertIfNegative val="0"/>
          <c:cat>
            <c:strRef>
              <c:f>'Väg - Road'!$C$6:$C$48</c:f>
              <c:strCache>
                <c:ptCount val="41"/>
                <c:pt idx="1">
                  <c:v>Mars</c:v>
                </c:pt>
                <c:pt idx="5">
                  <c:v>April</c:v>
                </c:pt>
                <c:pt idx="9">
                  <c:v>Maj</c:v>
                </c:pt>
                <c:pt idx="14">
                  <c:v>Juni</c:v>
                </c:pt>
                <c:pt idx="18">
                  <c:v>Juli</c:v>
                </c:pt>
                <c:pt idx="22">
                  <c:v>Augusti</c:v>
                </c:pt>
                <c:pt idx="27">
                  <c:v>September</c:v>
                </c:pt>
                <c:pt idx="31">
                  <c:v>Oktober</c:v>
                </c:pt>
                <c:pt idx="36">
                  <c:v>November</c:v>
                </c:pt>
                <c:pt idx="40">
                  <c:v>December</c:v>
                </c:pt>
              </c:strCache>
            </c:strRef>
          </c:cat>
          <c:val>
            <c:numRef>
              <c:f>'Väg - Road'!$F$6:$F$48</c:f>
              <c:numCache>
                <c:formatCode>0%</c:formatCode>
                <c:ptCount val="43"/>
                <c:pt idx="0">
                  <c:v>0.03</c:v>
                </c:pt>
                <c:pt idx="1">
                  <c:v>-0.01</c:v>
                </c:pt>
                <c:pt idx="2">
                  <c:v>-0.03</c:v>
                </c:pt>
                <c:pt idx="3">
                  <c:v>-0.08</c:v>
                </c:pt>
                <c:pt idx="4">
                  <c:v>-0.09</c:v>
                </c:pt>
                <c:pt idx="5">
                  <c:v>-0.12</c:v>
                </c:pt>
                <c:pt idx="6">
                  <c:v>-0.08</c:v>
                </c:pt>
                <c:pt idx="7">
                  <c:v>-7.0000000000000007E-2</c:v>
                </c:pt>
                <c:pt idx="8">
                  <c:v>-0.06</c:v>
                </c:pt>
                <c:pt idx="9">
                  <c:v>-0.08</c:v>
                </c:pt>
                <c:pt idx="10">
                  <c:v>-7.0000000000000007E-2</c:v>
                </c:pt>
                <c:pt idx="11">
                  <c:v>-0.02</c:v>
                </c:pt>
                <c:pt idx="12">
                  <c:v>-0.08</c:v>
                </c:pt>
                <c:pt idx="13">
                  <c:v>-0.01</c:v>
                </c:pt>
                <c:pt idx="14">
                  <c:v>-0.04</c:v>
                </c:pt>
                <c:pt idx="15">
                  <c:v>-0.08</c:v>
                </c:pt>
                <c:pt idx="16">
                  <c:v>-0.08</c:v>
                </c:pt>
                <c:pt idx="17">
                  <c:v>-0.08</c:v>
                </c:pt>
                <c:pt idx="18">
                  <c:v>-0.06</c:v>
                </c:pt>
                <c:pt idx="19">
                  <c:v>-0.06</c:v>
                </c:pt>
                <c:pt idx="20">
                  <c:v>-0.06</c:v>
                </c:pt>
                <c:pt idx="21">
                  <c:v>-0.01</c:v>
                </c:pt>
                <c:pt idx="22">
                  <c:v>0.02</c:v>
                </c:pt>
                <c:pt idx="23">
                  <c:v>-0.02</c:v>
                </c:pt>
                <c:pt idx="24">
                  <c:v>-0.03</c:v>
                </c:pt>
                <c:pt idx="25">
                  <c:v>0.02</c:v>
                </c:pt>
                <c:pt idx="26">
                  <c:v>0</c:v>
                </c:pt>
                <c:pt idx="27">
                  <c:v>0.03</c:v>
                </c:pt>
                <c:pt idx="28">
                  <c:v>0.02</c:v>
                </c:pt>
                <c:pt idx="29">
                  <c:v>0.03</c:v>
                </c:pt>
                <c:pt idx="30">
                  <c:v>0.03</c:v>
                </c:pt>
                <c:pt idx="31">
                  <c:v>0.06</c:v>
                </c:pt>
                <c:pt idx="32">
                  <c:v>0.01</c:v>
                </c:pt>
                <c:pt idx="33">
                  <c:v>0.02</c:v>
                </c:pt>
                <c:pt idx="34">
                  <c:v>0.03</c:v>
                </c:pt>
                <c:pt idx="35">
                  <c:v>0.05</c:v>
                </c:pt>
                <c:pt idx="36">
                  <c:v>0.02</c:v>
                </c:pt>
                <c:pt idx="37">
                  <c:v>0.03</c:v>
                </c:pt>
                <c:pt idx="38">
                  <c:v>0.03</c:v>
                </c:pt>
                <c:pt idx="39">
                  <c:v>0</c:v>
                </c:pt>
                <c:pt idx="40">
                  <c:v>0.02</c:v>
                </c:pt>
                <c:pt idx="41">
                  <c:v>-2.4999999999999994E-2</c:v>
                </c:pt>
                <c:pt idx="42">
                  <c:v>-2.4999999999999994E-2</c:v>
                </c:pt>
              </c:numCache>
            </c:numRef>
          </c:val>
          <c:extLst>
            <c:ext xmlns:c16="http://schemas.microsoft.com/office/drawing/2014/chart" uri="{C3380CC4-5D6E-409C-BE32-E72D297353CC}">
              <c16:uniqueId val="{00000001-53CE-47BB-A217-76953B0D37BB}"/>
            </c:ext>
          </c:extLst>
        </c:ser>
        <c:dLbls>
          <c:showLegendKey val="0"/>
          <c:showVal val="0"/>
          <c:showCatName val="0"/>
          <c:showSerName val="0"/>
          <c:showPercent val="0"/>
          <c:showBubbleSize val="0"/>
        </c:dLbls>
        <c:gapWidth val="219"/>
        <c:overlap val="-27"/>
        <c:axId val="733896816"/>
        <c:axId val="571442992"/>
      </c:barChart>
      <c:catAx>
        <c:axId val="733896816"/>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571442992"/>
        <c:crosses val="autoZero"/>
        <c:auto val="1"/>
        <c:lblAlgn val="ctr"/>
        <c:lblOffset val="100"/>
        <c:noMultiLvlLbl val="0"/>
      </c:catAx>
      <c:valAx>
        <c:axId val="571442992"/>
        <c:scaling>
          <c:orientation val="minMax"/>
          <c:max val="0.1"/>
          <c:min val="-0.30000000000000004"/>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733896816"/>
        <c:crossesAt val="1"/>
        <c:crossBetween val="between"/>
      </c:valAx>
      <c:spPr>
        <a:noFill/>
        <a:ln>
          <a:noFill/>
        </a:ln>
        <a:effectLst/>
      </c:spPr>
    </c:plotArea>
    <c:legend>
      <c:legendPos val="r"/>
      <c:layout>
        <c:manualLayout>
          <c:xMode val="edge"/>
          <c:yMode val="edge"/>
          <c:x val="0.58689626078338986"/>
          <c:y val="0.70482489044807195"/>
          <c:w val="0.19874216987361495"/>
          <c:h val="0.13557249507651653"/>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t>Personbilar / Passenger cars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'Trängsel - Congestion'!$A$52</c:f>
              <c:strCache>
                <c:ptCount val="1"/>
                <c:pt idx="0">
                  <c:v>Stockholm</c:v>
                </c:pt>
              </c:strCache>
            </c:strRef>
          </c:tx>
          <c:spPr>
            <a:solidFill>
              <a:schemeClr val="accent1"/>
            </a:solidFill>
            <a:ln>
              <a:noFill/>
            </a:ln>
            <a:effectLst/>
          </c:spPr>
          <c:invertIfNegative val="0"/>
          <c:cat>
            <c:strRef>
              <c:f>'Trängsel - Congestion'!$D$47:$N$47</c:f>
              <c:strCache>
                <c:ptCount val="11"/>
                <c:pt idx="0">
                  <c:v>Januari</c:v>
                </c:pt>
                <c:pt idx="1">
                  <c:v>Februari</c:v>
                </c:pt>
                <c:pt idx="2">
                  <c:v>Mars</c:v>
                </c:pt>
                <c:pt idx="3">
                  <c:v>April</c:v>
                </c:pt>
                <c:pt idx="4">
                  <c:v>Maj</c:v>
                </c:pt>
                <c:pt idx="5">
                  <c:v>Juni</c:v>
                </c:pt>
                <c:pt idx="6">
                  <c:v>Augusti</c:v>
                </c:pt>
                <c:pt idx="7">
                  <c:v>September</c:v>
                </c:pt>
                <c:pt idx="8">
                  <c:v>Oktober</c:v>
                </c:pt>
                <c:pt idx="9">
                  <c:v>November</c:v>
                </c:pt>
                <c:pt idx="10">
                  <c:v>December</c:v>
                </c:pt>
              </c:strCache>
            </c:strRef>
          </c:cat>
          <c:val>
            <c:numRef>
              <c:f>'Trängsel - Congestion'!$D$52:$N$52</c:f>
              <c:numCache>
                <c:formatCode>0</c:formatCode>
                <c:ptCount val="11"/>
                <c:pt idx="0">
                  <c:v>2.7938197296270895</c:v>
                </c:pt>
                <c:pt idx="1">
                  <c:v>2.7870746972039173</c:v>
                </c:pt>
                <c:pt idx="2">
                  <c:v>-10.59626134742857</c:v>
                </c:pt>
                <c:pt idx="3">
                  <c:v>-13.848163753082844</c:v>
                </c:pt>
                <c:pt idx="4">
                  <c:v>-9.4081722292016945</c:v>
                </c:pt>
                <c:pt idx="5">
                  <c:v>-6.1875223350558617</c:v>
                </c:pt>
                <c:pt idx="6">
                  <c:v>-1.2630659111104614</c:v>
                </c:pt>
                <c:pt idx="7">
                  <c:v>-0.22449310248886523</c:v>
                </c:pt>
                <c:pt idx="8">
                  <c:v>-0.13657575190697546</c:v>
                </c:pt>
                <c:pt idx="9">
                  <c:v>-8.6617349561518111</c:v>
                </c:pt>
                <c:pt idx="10">
                  <c:v>-5.5212734866728619</c:v>
                </c:pt>
              </c:numCache>
            </c:numRef>
          </c:val>
          <c:extLst>
            <c:ext xmlns:c16="http://schemas.microsoft.com/office/drawing/2014/chart" uri="{C3380CC4-5D6E-409C-BE32-E72D297353CC}">
              <c16:uniqueId val="{00000000-EA5C-46FF-B1FF-DB8754B95FDE}"/>
            </c:ext>
          </c:extLst>
        </c:ser>
        <c:ser>
          <c:idx val="1"/>
          <c:order val="1"/>
          <c:tx>
            <c:strRef>
              <c:f>'Trängsel - Congestion'!$A$58</c:f>
              <c:strCache>
                <c:ptCount val="1"/>
                <c:pt idx="0">
                  <c:v>Göteborg</c:v>
                </c:pt>
              </c:strCache>
            </c:strRef>
          </c:tx>
          <c:spPr>
            <a:solidFill>
              <a:schemeClr val="accent2"/>
            </a:solidFill>
            <a:ln>
              <a:noFill/>
            </a:ln>
            <a:effectLst/>
          </c:spPr>
          <c:invertIfNegative val="0"/>
          <c:cat>
            <c:strRef>
              <c:f>'Trängsel - Congestion'!$D$47:$N$47</c:f>
              <c:strCache>
                <c:ptCount val="11"/>
                <c:pt idx="0">
                  <c:v>Januari</c:v>
                </c:pt>
                <c:pt idx="1">
                  <c:v>Februari</c:v>
                </c:pt>
                <c:pt idx="2">
                  <c:v>Mars</c:v>
                </c:pt>
                <c:pt idx="3">
                  <c:v>April</c:v>
                </c:pt>
                <c:pt idx="4">
                  <c:v>Maj</c:v>
                </c:pt>
                <c:pt idx="5">
                  <c:v>Juni</c:v>
                </c:pt>
                <c:pt idx="6">
                  <c:v>Augusti</c:v>
                </c:pt>
                <c:pt idx="7">
                  <c:v>September</c:v>
                </c:pt>
                <c:pt idx="8">
                  <c:v>Oktober</c:v>
                </c:pt>
                <c:pt idx="9">
                  <c:v>November</c:v>
                </c:pt>
                <c:pt idx="10">
                  <c:v>December</c:v>
                </c:pt>
              </c:strCache>
            </c:strRef>
          </c:cat>
          <c:val>
            <c:numRef>
              <c:f>'Trängsel - Congestion'!$D$58:$N$58</c:f>
              <c:numCache>
                <c:formatCode>0</c:formatCode>
                <c:ptCount val="11"/>
                <c:pt idx="0">
                  <c:v>1.6333126790150754</c:v>
                </c:pt>
                <c:pt idx="1">
                  <c:v>2.5201997480752469</c:v>
                </c:pt>
                <c:pt idx="2">
                  <c:v>-10.177473311124652</c:v>
                </c:pt>
                <c:pt idx="3">
                  <c:v>-14.087986252226315</c:v>
                </c:pt>
                <c:pt idx="4">
                  <c:v>-11.111860260158057</c:v>
                </c:pt>
                <c:pt idx="5">
                  <c:v>-4.4728745826418725</c:v>
                </c:pt>
                <c:pt idx="6">
                  <c:v>1.6051563430540483</c:v>
                </c:pt>
                <c:pt idx="7">
                  <c:v>-0.51611932830909479</c:v>
                </c:pt>
                <c:pt idx="8">
                  <c:v>-2.0334504900015649</c:v>
                </c:pt>
                <c:pt idx="9">
                  <c:v>-11.496863684499525</c:v>
                </c:pt>
                <c:pt idx="10">
                  <c:v>-9.7644374823007922</c:v>
                </c:pt>
              </c:numCache>
            </c:numRef>
          </c:val>
          <c:extLst>
            <c:ext xmlns:c16="http://schemas.microsoft.com/office/drawing/2014/chart" uri="{C3380CC4-5D6E-409C-BE32-E72D297353CC}">
              <c16:uniqueId val="{00000001-EA5C-46FF-B1FF-DB8754B95FDE}"/>
            </c:ext>
          </c:extLst>
        </c:ser>
        <c:dLbls>
          <c:showLegendKey val="0"/>
          <c:showVal val="0"/>
          <c:showCatName val="0"/>
          <c:showSerName val="0"/>
          <c:showPercent val="0"/>
          <c:showBubbleSize val="0"/>
        </c:dLbls>
        <c:gapWidth val="219"/>
        <c:overlap val="-27"/>
        <c:axId val="85067728"/>
        <c:axId val="2027340352"/>
      </c:barChart>
      <c:catAx>
        <c:axId val="8506772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2027340352"/>
        <c:crosses val="autoZero"/>
        <c:auto val="1"/>
        <c:lblAlgn val="ctr"/>
        <c:lblOffset val="100"/>
        <c:noMultiLvlLbl val="0"/>
      </c:catAx>
      <c:valAx>
        <c:axId val="20273403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85067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sv-SE" b="1"/>
              <a:t>Lätta lastbilar</a:t>
            </a:r>
            <a:r>
              <a:rPr lang="sv-SE" b="1" baseline="0"/>
              <a:t> / LGVs</a:t>
            </a:r>
            <a:endParaRPr lang="sv-SE" b="1"/>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'Trängsel - Congestion'!$A$50</c:f>
              <c:strCache>
                <c:ptCount val="1"/>
                <c:pt idx="0">
                  <c:v>Stockholm</c:v>
                </c:pt>
              </c:strCache>
            </c:strRef>
          </c:tx>
          <c:spPr>
            <a:solidFill>
              <a:schemeClr val="accent1"/>
            </a:solidFill>
            <a:ln>
              <a:noFill/>
            </a:ln>
            <a:effectLst/>
          </c:spPr>
          <c:invertIfNegative val="0"/>
          <c:cat>
            <c:strRef>
              <c:f>'Trängsel - Congestion'!$D$47:$N$47</c:f>
              <c:strCache>
                <c:ptCount val="11"/>
                <c:pt idx="0">
                  <c:v>Januari</c:v>
                </c:pt>
                <c:pt idx="1">
                  <c:v>Februari</c:v>
                </c:pt>
                <c:pt idx="2">
                  <c:v>Mars</c:v>
                </c:pt>
                <c:pt idx="3">
                  <c:v>April</c:v>
                </c:pt>
                <c:pt idx="4">
                  <c:v>Maj</c:v>
                </c:pt>
                <c:pt idx="5">
                  <c:v>Juni</c:v>
                </c:pt>
                <c:pt idx="6">
                  <c:v>Augusti</c:v>
                </c:pt>
                <c:pt idx="7">
                  <c:v>September</c:v>
                </c:pt>
                <c:pt idx="8">
                  <c:v>Oktober</c:v>
                </c:pt>
                <c:pt idx="9">
                  <c:v>November</c:v>
                </c:pt>
                <c:pt idx="10">
                  <c:v>December</c:v>
                </c:pt>
              </c:strCache>
            </c:strRef>
          </c:cat>
          <c:val>
            <c:numRef>
              <c:f>'Trängsel - Congestion'!$D$50:$N$50</c:f>
              <c:numCache>
                <c:formatCode>0</c:formatCode>
                <c:ptCount val="11"/>
                <c:pt idx="0">
                  <c:v>6.4808744859973233</c:v>
                </c:pt>
                <c:pt idx="1">
                  <c:v>7.2546850962883935</c:v>
                </c:pt>
                <c:pt idx="2">
                  <c:v>-4.5616349807220402E-2</c:v>
                </c:pt>
                <c:pt idx="3">
                  <c:v>-2.0034471077224669</c:v>
                </c:pt>
                <c:pt idx="4">
                  <c:v>-0.59884156669810507</c:v>
                </c:pt>
                <c:pt idx="5">
                  <c:v>1.12967425636743</c:v>
                </c:pt>
                <c:pt idx="6">
                  <c:v>2.5198349573094969</c:v>
                </c:pt>
                <c:pt idx="7">
                  <c:v>2.1901060088965085</c:v>
                </c:pt>
                <c:pt idx="8">
                  <c:v>1.8031525557714589</c:v>
                </c:pt>
                <c:pt idx="9">
                  <c:v>2.1599057906546149</c:v>
                </c:pt>
                <c:pt idx="10">
                  <c:v>2.8646840599066747</c:v>
                </c:pt>
              </c:numCache>
            </c:numRef>
          </c:val>
          <c:extLst>
            <c:ext xmlns:c16="http://schemas.microsoft.com/office/drawing/2014/chart" uri="{C3380CC4-5D6E-409C-BE32-E72D297353CC}">
              <c16:uniqueId val="{00000000-6566-43AC-9935-FD47233F1524}"/>
            </c:ext>
          </c:extLst>
        </c:ser>
        <c:ser>
          <c:idx val="1"/>
          <c:order val="1"/>
          <c:tx>
            <c:strRef>
              <c:f>'Trängsel - Congestion'!$A$56</c:f>
              <c:strCache>
                <c:ptCount val="1"/>
                <c:pt idx="0">
                  <c:v>Göteborg</c:v>
                </c:pt>
              </c:strCache>
            </c:strRef>
          </c:tx>
          <c:spPr>
            <a:solidFill>
              <a:schemeClr val="accent2"/>
            </a:solidFill>
            <a:ln>
              <a:noFill/>
            </a:ln>
            <a:effectLst/>
          </c:spPr>
          <c:invertIfNegative val="0"/>
          <c:cat>
            <c:strRef>
              <c:f>'Trängsel - Congestion'!$D$47:$N$47</c:f>
              <c:strCache>
                <c:ptCount val="11"/>
                <c:pt idx="0">
                  <c:v>Januari</c:v>
                </c:pt>
                <c:pt idx="1">
                  <c:v>Februari</c:v>
                </c:pt>
                <c:pt idx="2">
                  <c:v>Mars</c:v>
                </c:pt>
                <c:pt idx="3">
                  <c:v>April</c:v>
                </c:pt>
                <c:pt idx="4">
                  <c:v>Maj</c:v>
                </c:pt>
                <c:pt idx="5">
                  <c:v>Juni</c:v>
                </c:pt>
                <c:pt idx="6">
                  <c:v>Augusti</c:v>
                </c:pt>
                <c:pt idx="7">
                  <c:v>September</c:v>
                </c:pt>
                <c:pt idx="8">
                  <c:v>Oktober</c:v>
                </c:pt>
                <c:pt idx="9">
                  <c:v>November</c:v>
                </c:pt>
                <c:pt idx="10">
                  <c:v>December</c:v>
                </c:pt>
              </c:strCache>
            </c:strRef>
          </c:cat>
          <c:val>
            <c:numRef>
              <c:f>'Trängsel - Congestion'!$D$56:$N$56</c:f>
              <c:numCache>
                <c:formatCode>0</c:formatCode>
                <c:ptCount val="11"/>
                <c:pt idx="0">
                  <c:v>5.7171496973769553</c:v>
                </c:pt>
                <c:pt idx="1">
                  <c:v>6.5487524419496124</c:v>
                </c:pt>
                <c:pt idx="2">
                  <c:v>0.98153783743060163</c:v>
                </c:pt>
                <c:pt idx="3">
                  <c:v>1.590934504247743</c:v>
                </c:pt>
                <c:pt idx="4">
                  <c:v>-9.0037262637054916E-2</c:v>
                </c:pt>
                <c:pt idx="5">
                  <c:v>2.9637072162455924</c:v>
                </c:pt>
                <c:pt idx="6">
                  <c:v>4.9303205231596925</c:v>
                </c:pt>
                <c:pt idx="7">
                  <c:v>0.98483536676436945</c:v>
                </c:pt>
                <c:pt idx="8">
                  <c:v>-0.2224992471595133</c:v>
                </c:pt>
                <c:pt idx="9">
                  <c:v>-0.64684345659208331</c:v>
                </c:pt>
                <c:pt idx="10">
                  <c:v>-0.39451157553779259</c:v>
                </c:pt>
              </c:numCache>
            </c:numRef>
          </c:val>
          <c:extLst>
            <c:ext xmlns:c16="http://schemas.microsoft.com/office/drawing/2014/chart" uri="{C3380CC4-5D6E-409C-BE32-E72D297353CC}">
              <c16:uniqueId val="{00000001-6566-43AC-9935-FD47233F1524}"/>
            </c:ext>
          </c:extLst>
        </c:ser>
        <c:dLbls>
          <c:showLegendKey val="0"/>
          <c:showVal val="0"/>
          <c:showCatName val="0"/>
          <c:showSerName val="0"/>
          <c:showPercent val="0"/>
          <c:showBubbleSize val="0"/>
        </c:dLbls>
        <c:gapWidth val="219"/>
        <c:overlap val="-27"/>
        <c:axId val="85067728"/>
        <c:axId val="2027340352"/>
      </c:barChart>
      <c:catAx>
        <c:axId val="8506772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2027340352"/>
        <c:crosses val="autoZero"/>
        <c:auto val="1"/>
        <c:lblAlgn val="ctr"/>
        <c:lblOffset val="100"/>
        <c:noMultiLvlLbl val="0"/>
      </c:catAx>
      <c:valAx>
        <c:axId val="2027340352"/>
        <c:scaling>
          <c:orientation val="minMax"/>
          <c:min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85067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sv-SE" b="1"/>
              <a:t>Tunga lastbilar / HGVs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'Trängsel - Congestion'!$A$51</c:f>
              <c:strCache>
                <c:ptCount val="1"/>
                <c:pt idx="0">
                  <c:v>Stockholm</c:v>
                </c:pt>
              </c:strCache>
            </c:strRef>
          </c:tx>
          <c:spPr>
            <a:solidFill>
              <a:schemeClr val="accent1"/>
            </a:solidFill>
            <a:ln>
              <a:noFill/>
            </a:ln>
            <a:effectLst/>
          </c:spPr>
          <c:invertIfNegative val="0"/>
          <c:cat>
            <c:strRef>
              <c:f>'Trängsel - Congestion'!$D$47:$N$47</c:f>
              <c:strCache>
                <c:ptCount val="11"/>
                <c:pt idx="0">
                  <c:v>Januari</c:v>
                </c:pt>
                <c:pt idx="1">
                  <c:v>Februari</c:v>
                </c:pt>
                <c:pt idx="2">
                  <c:v>Mars</c:v>
                </c:pt>
                <c:pt idx="3">
                  <c:v>April</c:v>
                </c:pt>
                <c:pt idx="4">
                  <c:v>Maj</c:v>
                </c:pt>
                <c:pt idx="5">
                  <c:v>Juni</c:v>
                </c:pt>
                <c:pt idx="6">
                  <c:v>Augusti</c:v>
                </c:pt>
                <c:pt idx="7">
                  <c:v>September</c:v>
                </c:pt>
                <c:pt idx="8">
                  <c:v>Oktober</c:v>
                </c:pt>
                <c:pt idx="9">
                  <c:v>November</c:v>
                </c:pt>
                <c:pt idx="10">
                  <c:v>December</c:v>
                </c:pt>
              </c:strCache>
            </c:strRef>
          </c:cat>
          <c:val>
            <c:numRef>
              <c:f>'Trängsel - Congestion'!$D$51:$N$51</c:f>
              <c:numCache>
                <c:formatCode>0</c:formatCode>
                <c:ptCount val="11"/>
                <c:pt idx="0">
                  <c:v>7.6283884718738593</c:v>
                </c:pt>
                <c:pt idx="1">
                  <c:v>4.6128830185661496</c:v>
                </c:pt>
                <c:pt idx="2">
                  <c:v>2.20324652095929</c:v>
                </c:pt>
                <c:pt idx="3">
                  <c:v>-3.275785938409459</c:v>
                </c:pt>
                <c:pt idx="4">
                  <c:v>-4.8343820801280302</c:v>
                </c:pt>
                <c:pt idx="5">
                  <c:v>-5.4815460356393615</c:v>
                </c:pt>
                <c:pt idx="6">
                  <c:v>-2.0039065221134633</c:v>
                </c:pt>
                <c:pt idx="7">
                  <c:v>-3.5977204932284845</c:v>
                </c:pt>
                <c:pt idx="8">
                  <c:v>-4.3227152868112633</c:v>
                </c:pt>
                <c:pt idx="9">
                  <c:v>-3.6646655708803988</c:v>
                </c:pt>
                <c:pt idx="10">
                  <c:v>-2.3332696420303667</c:v>
                </c:pt>
              </c:numCache>
            </c:numRef>
          </c:val>
          <c:extLst>
            <c:ext xmlns:c16="http://schemas.microsoft.com/office/drawing/2014/chart" uri="{C3380CC4-5D6E-409C-BE32-E72D297353CC}">
              <c16:uniqueId val="{00000000-42D2-4A4A-B7E2-1A6109D1F10C}"/>
            </c:ext>
          </c:extLst>
        </c:ser>
        <c:ser>
          <c:idx val="1"/>
          <c:order val="1"/>
          <c:tx>
            <c:strRef>
              <c:f>'Trängsel - Congestion'!$A$57</c:f>
              <c:strCache>
                <c:ptCount val="1"/>
                <c:pt idx="0">
                  <c:v>Göteborg</c:v>
                </c:pt>
              </c:strCache>
            </c:strRef>
          </c:tx>
          <c:spPr>
            <a:solidFill>
              <a:schemeClr val="accent2"/>
            </a:solidFill>
            <a:ln>
              <a:noFill/>
            </a:ln>
            <a:effectLst/>
          </c:spPr>
          <c:invertIfNegative val="0"/>
          <c:cat>
            <c:strRef>
              <c:f>'Trängsel - Congestion'!$D$47:$N$47</c:f>
              <c:strCache>
                <c:ptCount val="11"/>
                <c:pt idx="0">
                  <c:v>Januari</c:v>
                </c:pt>
                <c:pt idx="1">
                  <c:v>Februari</c:v>
                </c:pt>
                <c:pt idx="2">
                  <c:v>Mars</c:v>
                </c:pt>
                <c:pt idx="3">
                  <c:v>April</c:v>
                </c:pt>
                <c:pt idx="4">
                  <c:v>Maj</c:v>
                </c:pt>
                <c:pt idx="5">
                  <c:v>Juni</c:v>
                </c:pt>
                <c:pt idx="6">
                  <c:v>Augusti</c:v>
                </c:pt>
                <c:pt idx="7">
                  <c:v>September</c:v>
                </c:pt>
                <c:pt idx="8">
                  <c:v>Oktober</c:v>
                </c:pt>
                <c:pt idx="9">
                  <c:v>November</c:v>
                </c:pt>
                <c:pt idx="10">
                  <c:v>December</c:v>
                </c:pt>
              </c:strCache>
            </c:strRef>
          </c:cat>
          <c:val>
            <c:numRef>
              <c:f>'Trängsel - Congestion'!$D$57:$N$57</c:f>
              <c:numCache>
                <c:formatCode>0</c:formatCode>
                <c:ptCount val="11"/>
                <c:pt idx="0">
                  <c:v>5.4215886321627549</c:v>
                </c:pt>
                <c:pt idx="1">
                  <c:v>6.1449145482923129</c:v>
                </c:pt>
                <c:pt idx="2">
                  <c:v>2.8857987185678224</c:v>
                </c:pt>
                <c:pt idx="3">
                  <c:v>-0.24598840521748988</c:v>
                </c:pt>
                <c:pt idx="4">
                  <c:v>-1.4126890721217422</c:v>
                </c:pt>
                <c:pt idx="5">
                  <c:v>1.5938136691979743</c:v>
                </c:pt>
                <c:pt idx="6">
                  <c:v>7.2334964519221279</c:v>
                </c:pt>
                <c:pt idx="7">
                  <c:v>2.8688634183678507</c:v>
                </c:pt>
                <c:pt idx="8">
                  <c:v>-1.1946709621113438E-2</c:v>
                </c:pt>
                <c:pt idx="9">
                  <c:v>1.7986935142649818</c:v>
                </c:pt>
                <c:pt idx="10">
                  <c:v>0.89653716216215873</c:v>
                </c:pt>
              </c:numCache>
            </c:numRef>
          </c:val>
          <c:extLst>
            <c:ext xmlns:c16="http://schemas.microsoft.com/office/drawing/2014/chart" uri="{C3380CC4-5D6E-409C-BE32-E72D297353CC}">
              <c16:uniqueId val="{00000001-42D2-4A4A-B7E2-1A6109D1F10C}"/>
            </c:ext>
          </c:extLst>
        </c:ser>
        <c:dLbls>
          <c:showLegendKey val="0"/>
          <c:showVal val="0"/>
          <c:showCatName val="0"/>
          <c:showSerName val="0"/>
          <c:showPercent val="0"/>
          <c:showBubbleSize val="0"/>
        </c:dLbls>
        <c:gapWidth val="219"/>
        <c:overlap val="-27"/>
        <c:axId val="85067728"/>
        <c:axId val="2027340352"/>
      </c:barChart>
      <c:catAx>
        <c:axId val="8506772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2027340352"/>
        <c:crosses val="autoZero"/>
        <c:auto val="1"/>
        <c:lblAlgn val="ctr"/>
        <c:lblOffset val="100"/>
        <c:noMultiLvlLbl val="0"/>
      </c:catAx>
      <c:valAx>
        <c:axId val="2027340352"/>
        <c:scaling>
          <c:orientation val="minMax"/>
          <c:max val="8"/>
          <c:min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85067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sv-SE" b="1"/>
              <a:t>Bussar</a:t>
            </a:r>
            <a:r>
              <a:rPr lang="sv-SE" b="1" baseline="0"/>
              <a:t> / Buses</a:t>
            </a:r>
            <a:endParaRPr lang="sv-SE" b="1"/>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'Trängsel - Congestion'!$A$49</c:f>
              <c:strCache>
                <c:ptCount val="1"/>
                <c:pt idx="0">
                  <c:v>Stockholm</c:v>
                </c:pt>
              </c:strCache>
            </c:strRef>
          </c:tx>
          <c:spPr>
            <a:solidFill>
              <a:schemeClr val="accent1"/>
            </a:solidFill>
            <a:ln>
              <a:noFill/>
            </a:ln>
            <a:effectLst/>
          </c:spPr>
          <c:invertIfNegative val="0"/>
          <c:cat>
            <c:strRef>
              <c:f>'Trängsel - Congestion'!$D$47:$N$47</c:f>
              <c:strCache>
                <c:ptCount val="11"/>
                <c:pt idx="0">
                  <c:v>Januari</c:v>
                </c:pt>
                <c:pt idx="1">
                  <c:v>Februari</c:v>
                </c:pt>
                <c:pt idx="2">
                  <c:v>Mars</c:v>
                </c:pt>
                <c:pt idx="3">
                  <c:v>April</c:v>
                </c:pt>
                <c:pt idx="4">
                  <c:v>Maj</c:v>
                </c:pt>
                <c:pt idx="5">
                  <c:v>Juni</c:v>
                </c:pt>
                <c:pt idx="6">
                  <c:v>Augusti</c:v>
                </c:pt>
                <c:pt idx="7">
                  <c:v>September</c:v>
                </c:pt>
                <c:pt idx="8">
                  <c:v>Oktober</c:v>
                </c:pt>
                <c:pt idx="9">
                  <c:v>November</c:v>
                </c:pt>
                <c:pt idx="10">
                  <c:v>December</c:v>
                </c:pt>
              </c:strCache>
            </c:strRef>
          </c:cat>
          <c:val>
            <c:numRef>
              <c:f>'Trängsel - Congestion'!$D$49:$N$49</c:f>
              <c:numCache>
                <c:formatCode>0</c:formatCode>
                <c:ptCount val="11"/>
                <c:pt idx="0">
                  <c:v>2.3821728379339158</c:v>
                </c:pt>
                <c:pt idx="1">
                  <c:v>0.14327417303938716</c:v>
                </c:pt>
                <c:pt idx="2">
                  <c:v>-17.572715979175889</c:v>
                </c:pt>
                <c:pt idx="3">
                  <c:v>-31.934657635608175</c:v>
                </c:pt>
                <c:pt idx="4">
                  <c:v>-22.960435532403622</c:v>
                </c:pt>
                <c:pt idx="5">
                  <c:v>-17.729871190163315</c:v>
                </c:pt>
                <c:pt idx="6">
                  <c:v>-13.423712638831208</c:v>
                </c:pt>
                <c:pt idx="7">
                  <c:v>-12.690657670446914</c:v>
                </c:pt>
                <c:pt idx="8">
                  <c:v>-10.505304923265591</c:v>
                </c:pt>
                <c:pt idx="9">
                  <c:v>-8.201763751132173</c:v>
                </c:pt>
                <c:pt idx="10">
                  <c:v>-10.154493807986265</c:v>
                </c:pt>
              </c:numCache>
            </c:numRef>
          </c:val>
          <c:extLst>
            <c:ext xmlns:c16="http://schemas.microsoft.com/office/drawing/2014/chart" uri="{C3380CC4-5D6E-409C-BE32-E72D297353CC}">
              <c16:uniqueId val="{00000000-2306-4BD2-8EA3-8F302CD27292}"/>
            </c:ext>
          </c:extLst>
        </c:ser>
        <c:ser>
          <c:idx val="1"/>
          <c:order val="1"/>
          <c:tx>
            <c:strRef>
              <c:f>'Trängsel - Congestion'!$A$55</c:f>
              <c:strCache>
                <c:ptCount val="1"/>
                <c:pt idx="0">
                  <c:v>Göteborg</c:v>
                </c:pt>
              </c:strCache>
            </c:strRef>
          </c:tx>
          <c:spPr>
            <a:solidFill>
              <a:schemeClr val="accent2"/>
            </a:solidFill>
            <a:ln>
              <a:noFill/>
            </a:ln>
            <a:effectLst/>
          </c:spPr>
          <c:invertIfNegative val="0"/>
          <c:cat>
            <c:strRef>
              <c:f>'Trängsel - Congestion'!$D$47:$N$47</c:f>
              <c:strCache>
                <c:ptCount val="11"/>
                <c:pt idx="0">
                  <c:v>Januari</c:v>
                </c:pt>
                <c:pt idx="1">
                  <c:v>Februari</c:v>
                </c:pt>
                <c:pt idx="2">
                  <c:v>Mars</c:v>
                </c:pt>
                <c:pt idx="3">
                  <c:v>April</c:v>
                </c:pt>
                <c:pt idx="4">
                  <c:v>Maj</c:v>
                </c:pt>
                <c:pt idx="5">
                  <c:v>Juni</c:v>
                </c:pt>
                <c:pt idx="6">
                  <c:v>Augusti</c:v>
                </c:pt>
                <c:pt idx="7">
                  <c:v>September</c:v>
                </c:pt>
                <c:pt idx="8">
                  <c:v>Oktober</c:v>
                </c:pt>
                <c:pt idx="9">
                  <c:v>November</c:v>
                </c:pt>
                <c:pt idx="10">
                  <c:v>December</c:v>
                </c:pt>
              </c:strCache>
            </c:strRef>
          </c:cat>
          <c:val>
            <c:numRef>
              <c:f>'Trängsel - Congestion'!$D$55:$N$55</c:f>
              <c:numCache>
                <c:formatCode>0</c:formatCode>
                <c:ptCount val="11"/>
                <c:pt idx="0">
                  <c:v>1.3585461191825798</c:v>
                </c:pt>
                <c:pt idx="1">
                  <c:v>3.289707369053807</c:v>
                </c:pt>
                <c:pt idx="2">
                  <c:v>-1.6408290026513339</c:v>
                </c:pt>
                <c:pt idx="3">
                  <c:v>-3.8772953187043657</c:v>
                </c:pt>
                <c:pt idx="4">
                  <c:v>-6.1714508368162395</c:v>
                </c:pt>
                <c:pt idx="5">
                  <c:v>-8.1315070594803256</c:v>
                </c:pt>
                <c:pt idx="6">
                  <c:v>6.3071671833133891</c:v>
                </c:pt>
                <c:pt idx="7">
                  <c:v>1.4333971494403297</c:v>
                </c:pt>
                <c:pt idx="8">
                  <c:v>-0.58874150543518633</c:v>
                </c:pt>
                <c:pt idx="9">
                  <c:v>-2.6938753770555324</c:v>
                </c:pt>
                <c:pt idx="10">
                  <c:v>-1.9381189503720697</c:v>
                </c:pt>
              </c:numCache>
            </c:numRef>
          </c:val>
          <c:extLst>
            <c:ext xmlns:c16="http://schemas.microsoft.com/office/drawing/2014/chart" uri="{C3380CC4-5D6E-409C-BE32-E72D297353CC}">
              <c16:uniqueId val="{00000001-2306-4BD2-8EA3-8F302CD27292}"/>
            </c:ext>
          </c:extLst>
        </c:ser>
        <c:dLbls>
          <c:showLegendKey val="0"/>
          <c:showVal val="0"/>
          <c:showCatName val="0"/>
          <c:showSerName val="0"/>
          <c:showPercent val="0"/>
          <c:showBubbleSize val="0"/>
        </c:dLbls>
        <c:gapWidth val="219"/>
        <c:overlap val="-27"/>
        <c:axId val="85067728"/>
        <c:axId val="2027340352"/>
      </c:barChart>
      <c:catAx>
        <c:axId val="8506772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2027340352"/>
        <c:crosses val="autoZero"/>
        <c:auto val="1"/>
        <c:lblAlgn val="ctr"/>
        <c:lblOffset val="100"/>
        <c:noMultiLvlLbl val="0"/>
      </c:catAx>
      <c:valAx>
        <c:axId val="20273403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Procent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85067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409673168552579E-2"/>
          <c:y val="2.4160085896370184E-2"/>
          <c:w val="0.89714017257005485"/>
          <c:h val="0.84957121086173459"/>
        </c:manualLayout>
      </c:layout>
      <c:lineChart>
        <c:grouping val="standard"/>
        <c:varyColors val="0"/>
        <c:ser>
          <c:idx val="0"/>
          <c:order val="0"/>
          <c:tx>
            <c:strRef>
              <c:f>'Tåg - Train 1'!$D$4</c:f>
              <c:strCache>
                <c:ptCount val="1"/>
                <c:pt idx="0">
                  <c:v>2019</c:v>
                </c:pt>
              </c:strCache>
            </c:strRef>
          </c:tx>
          <c:spPr>
            <a:ln w="15875" cap="rnd">
              <a:solidFill>
                <a:schemeClr val="tx1">
                  <a:alpha val="75000"/>
                </a:schemeClr>
              </a:solidFill>
              <a:prstDash val="sysDash"/>
              <a:round/>
            </a:ln>
            <a:effectLst/>
          </c:spPr>
          <c:marker>
            <c:symbol val="circle"/>
            <c:size val="3"/>
            <c:spPr>
              <a:solidFill>
                <a:schemeClr val="tx1">
                  <a:alpha val="68000"/>
                </a:schemeClr>
              </a:solidFill>
              <a:ln w="9525">
                <a:solidFill>
                  <a:schemeClr val="tx1">
                    <a:alpha val="75000"/>
                  </a:schemeClr>
                </a:solidFill>
              </a:ln>
              <a:effectLst/>
            </c:spPr>
          </c:marker>
          <c:cat>
            <c:strRef>
              <c:f>'Tåg - Train 1'!$A$5:$A$56</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'Tåg - Train 1'!$D$5:$D$56</c:f>
              <c:numCache>
                <c:formatCode>#,##0</c:formatCode>
                <c:ptCount val="52"/>
                <c:pt idx="0">
                  <c:v>2561435.6829999993</c:v>
                </c:pt>
                <c:pt idx="1">
                  <c:v>2505953.4879999999</c:v>
                </c:pt>
                <c:pt idx="2">
                  <c:v>2518204.1610000008</c:v>
                </c:pt>
                <c:pt idx="3">
                  <c:v>2527389.6760000004</c:v>
                </c:pt>
                <c:pt idx="4">
                  <c:v>2499645.5100000007</c:v>
                </c:pt>
                <c:pt idx="5">
                  <c:v>2490029.9760000003</c:v>
                </c:pt>
                <c:pt idx="6">
                  <c:v>2536011.0290000001</c:v>
                </c:pt>
                <c:pt idx="7">
                  <c:v>2569514.4179999991</c:v>
                </c:pt>
                <c:pt idx="8">
                  <c:v>2551939.8570000008</c:v>
                </c:pt>
                <c:pt idx="9">
                  <c:v>2509970.7590000001</c:v>
                </c:pt>
                <c:pt idx="10">
                  <c:v>2540948.8289999994</c:v>
                </c:pt>
                <c:pt idx="11">
                  <c:v>2537537.1859999998</c:v>
                </c:pt>
                <c:pt idx="12">
                  <c:v>2536083.7219999996</c:v>
                </c:pt>
                <c:pt idx="13">
                  <c:v>2532328.0950000002</c:v>
                </c:pt>
                <c:pt idx="14">
                  <c:v>2513546.693</c:v>
                </c:pt>
                <c:pt idx="15">
                  <c:v>2281050.9869999997</c:v>
                </c:pt>
                <c:pt idx="16">
                  <c:v>2380726.9329999997</c:v>
                </c:pt>
                <c:pt idx="17">
                  <c:v>2371038.9610000001</c:v>
                </c:pt>
                <c:pt idx="18">
                  <c:v>2495515.622</c:v>
                </c:pt>
                <c:pt idx="19">
                  <c:v>2451582.0050000008</c:v>
                </c:pt>
                <c:pt idx="20">
                  <c:v>2482116.1239999998</c:v>
                </c:pt>
                <c:pt idx="21">
                  <c:v>2231574.9680000003</c:v>
                </c:pt>
                <c:pt idx="22">
                  <c:v>2313272.7149999999</c:v>
                </c:pt>
                <c:pt idx="23">
                  <c:v>2454570.5240000002</c:v>
                </c:pt>
                <c:pt idx="24">
                  <c:v>2305786.1090000002</c:v>
                </c:pt>
                <c:pt idx="25">
                  <c:v>2361000.9480000003</c:v>
                </c:pt>
                <c:pt idx="26">
                  <c:v>2261971.2889999999</c:v>
                </c:pt>
                <c:pt idx="27">
                  <c:v>2152836.7400000002</c:v>
                </c:pt>
                <c:pt idx="28">
                  <c:v>2131911.7919999999</c:v>
                </c:pt>
                <c:pt idx="29">
                  <c:v>2092960.6780000001</c:v>
                </c:pt>
                <c:pt idx="30">
                  <c:v>2152073.6869999995</c:v>
                </c:pt>
                <c:pt idx="31">
                  <c:v>2229793.8799999994</c:v>
                </c:pt>
                <c:pt idx="32">
                  <c:v>2322174.4219999998</c:v>
                </c:pt>
                <c:pt idx="33">
                  <c:v>2492388.7080000006</c:v>
                </c:pt>
                <c:pt idx="34">
                  <c:v>2525773.176</c:v>
                </c:pt>
                <c:pt idx="35">
                  <c:v>2539761.3420000002</c:v>
                </c:pt>
                <c:pt idx="36">
                  <c:v>2513913.3259999999</c:v>
                </c:pt>
                <c:pt idx="37">
                  <c:v>2501339.6979999999</c:v>
                </c:pt>
                <c:pt idx="38">
                  <c:v>2510867.159</c:v>
                </c:pt>
                <c:pt idx="39">
                  <c:v>2501883.9900000007</c:v>
                </c:pt>
                <c:pt idx="40">
                  <c:v>2508952.9169999999</c:v>
                </c:pt>
                <c:pt idx="41">
                  <c:v>2492391.9760000003</c:v>
                </c:pt>
                <c:pt idx="42">
                  <c:v>2508750.6229999992</c:v>
                </c:pt>
                <c:pt idx="43">
                  <c:v>2490744.7779999999</c:v>
                </c:pt>
                <c:pt idx="44">
                  <c:v>2541879.2220000001</c:v>
                </c:pt>
                <c:pt idx="45">
                  <c:v>2550491.8570000003</c:v>
                </c:pt>
                <c:pt idx="46">
                  <c:v>2565641.2440000004</c:v>
                </c:pt>
                <c:pt idx="47">
                  <c:v>2560113.2629999998</c:v>
                </c:pt>
                <c:pt idx="48">
                  <c:v>2565069.8859999999</c:v>
                </c:pt>
                <c:pt idx="49">
                  <c:v>2562166.0060000001</c:v>
                </c:pt>
                <c:pt idx="50">
                  <c:v>2637021.301</c:v>
                </c:pt>
                <c:pt idx="51">
                  <c:v>2066751.4790000001</c:v>
                </c:pt>
              </c:numCache>
            </c:numRef>
          </c:val>
          <c:smooth val="0"/>
          <c:extLst>
            <c:ext xmlns:c16="http://schemas.microsoft.com/office/drawing/2014/chart" uri="{C3380CC4-5D6E-409C-BE32-E72D297353CC}">
              <c16:uniqueId val="{00000000-E57B-4917-8CD5-77299FE1E495}"/>
            </c:ext>
          </c:extLst>
        </c:ser>
        <c:ser>
          <c:idx val="1"/>
          <c:order val="1"/>
          <c:tx>
            <c:strRef>
              <c:f>'Tåg - Train 1'!$E$4</c:f>
              <c:strCache>
                <c:ptCount val="1"/>
                <c:pt idx="0">
                  <c:v>2020</c:v>
                </c:pt>
              </c:strCache>
            </c:strRef>
          </c:tx>
          <c:spPr>
            <a:ln w="15875" cap="rnd">
              <a:solidFill>
                <a:srgbClr val="92D050">
                  <a:alpha val="75000"/>
                </a:srgbClr>
              </a:solidFill>
              <a:round/>
            </a:ln>
            <a:effectLst/>
          </c:spPr>
          <c:marker>
            <c:symbol val="circle"/>
            <c:size val="3"/>
            <c:spPr>
              <a:solidFill>
                <a:srgbClr val="92D050">
                  <a:alpha val="75000"/>
                </a:srgbClr>
              </a:solidFill>
              <a:ln w="9525">
                <a:solidFill>
                  <a:srgbClr val="92D050">
                    <a:alpha val="75000"/>
                  </a:srgbClr>
                </a:solidFill>
              </a:ln>
              <a:effectLst/>
            </c:spPr>
          </c:marker>
          <c:cat>
            <c:strRef>
              <c:f>'Tåg - Train 1'!$A$5:$A$56</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'Tåg - Train 1'!$E$5:$E$56</c:f>
              <c:numCache>
                <c:formatCode>#,##0</c:formatCode>
                <c:ptCount val="52"/>
                <c:pt idx="0">
                  <c:v>1598488.686</c:v>
                </c:pt>
                <c:pt idx="1">
                  <c:v>2488221.9280000003</c:v>
                </c:pt>
                <c:pt idx="2">
                  <c:v>2592669.2479999997</c:v>
                </c:pt>
                <c:pt idx="3">
                  <c:v>2603326.7120000003</c:v>
                </c:pt>
                <c:pt idx="4">
                  <c:v>2599578.63</c:v>
                </c:pt>
                <c:pt idx="5">
                  <c:v>2612364.8130000001</c:v>
                </c:pt>
                <c:pt idx="6">
                  <c:v>2592523.2469999995</c:v>
                </c:pt>
                <c:pt idx="7">
                  <c:v>2588332.7810000009</c:v>
                </c:pt>
                <c:pt idx="8">
                  <c:v>2605691.466</c:v>
                </c:pt>
                <c:pt idx="9">
                  <c:v>2614890.801</c:v>
                </c:pt>
                <c:pt idx="10">
                  <c:v>2568946.102</c:v>
                </c:pt>
                <c:pt idx="11">
                  <c:v>2482436.1320000002</c:v>
                </c:pt>
                <c:pt idx="12">
                  <c:v>2269181.6870000004</c:v>
                </c:pt>
                <c:pt idx="13">
                  <c:v>2020798.3389999997</c:v>
                </c:pt>
                <c:pt idx="14">
                  <c:v>1784991.84</c:v>
                </c:pt>
                <c:pt idx="15">
                  <c:v>1791064.7449999999</c:v>
                </c:pt>
                <c:pt idx="16">
                  <c:v>1915111.2169999999</c:v>
                </c:pt>
                <c:pt idx="17">
                  <c:v>1755746.2289999998</c:v>
                </c:pt>
                <c:pt idx="18">
                  <c:v>1852793.7629999996</c:v>
                </c:pt>
                <c:pt idx="19">
                  <c:v>1845613.6179999998</c:v>
                </c:pt>
                <c:pt idx="20">
                  <c:v>1729328.5090000005</c:v>
                </c:pt>
                <c:pt idx="21">
                  <c:v>1836036.4060000002</c:v>
                </c:pt>
                <c:pt idx="22">
                  <c:v>1825662.4720000001</c:v>
                </c:pt>
                <c:pt idx="23">
                  <c:v>1868326.1130000001</c:v>
                </c:pt>
                <c:pt idx="24">
                  <c:v>1747886.5419999997</c:v>
                </c:pt>
                <c:pt idx="25">
                  <c:v>1886444.1879999998</c:v>
                </c:pt>
                <c:pt idx="26">
                  <c:v>1853461.9680000006</c:v>
                </c:pt>
                <c:pt idx="27">
                  <c:v>1870540.473</c:v>
                </c:pt>
                <c:pt idx="28">
                  <c:v>1864889.5519999999</c:v>
                </c:pt>
                <c:pt idx="29">
                  <c:v>1837818.0629999998</c:v>
                </c:pt>
                <c:pt idx="30">
                  <c:v>1906451.9080000003</c:v>
                </c:pt>
                <c:pt idx="31">
                  <c:v>1916960.5970000001</c:v>
                </c:pt>
                <c:pt idx="32">
                  <c:v>2021932.2199999997</c:v>
                </c:pt>
                <c:pt idx="33">
                  <c:v>2206062.0629999996</c:v>
                </c:pt>
                <c:pt idx="34">
                  <c:v>2175935.7940000002</c:v>
                </c:pt>
                <c:pt idx="35">
                  <c:v>2198651.0939999996</c:v>
                </c:pt>
                <c:pt idx="36">
                  <c:v>2271994.2629999998</c:v>
                </c:pt>
                <c:pt idx="37">
                  <c:v>2283992.0200000005</c:v>
                </c:pt>
                <c:pt idx="38">
                  <c:v>2262081.9629999995</c:v>
                </c:pt>
                <c:pt idx="39">
                  <c:v>2286774.5579999997</c:v>
                </c:pt>
                <c:pt idx="40">
                  <c:v>2272397.8720000004</c:v>
                </c:pt>
                <c:pt idx="41">
                  <c:v>2285981.6029999992</c:v>
                </c:pt>
                <c:pt idx="42">
                  <c:v>2322586.2549999994</c:v>
                </c:pt>
                <c:pt idx="43">
                  <c:v>2257555.0720000002</c:v>
                </c:pt>
                <c:pt idx="44">
                  <c:v>2297015.0069999998</c:v>
                </c:pt>
                <c:pt idx="45">
                  <c:v>2359733.69</c:v>
                </c:pt>
                <c:pt idx="46">
                  <c:v>2334622.2160000005</c:v>
                </c:pt>
                <c:pt idx="47">
                  <c:v>2370311.5819999995</c:v>
                </c:pt>
                <c:pt idx="48">
                  <c:v>2269229.963</c:v>
                </c:pt>
                <c:pt idx="49">
                  <c:v>2318515.5439999998</c:v>
                </c:pt>
                <c:pt idx="50">
                  <c:v>2435990.6720000003</c:v>
                </c:pt>
                <c:pt idx="51">
                  <c:v>2092883.7249999999</c:v>
                </c:pt>
              </c:numCache>
            </c:numRef>
          </c:val>
          <c:smooth val="0"/>
          <c:extLst>
            <c:ext xmlns:c16="http://schemas.microsoft.com/office/drawing/2014/chart" uri="{C3380CC4-5D6E-409C-BE32-E72D297353CC}">
              <c16:uniqueId val="{00000001-E57B-4917-8CD5-77299FE1E495}"/>
            </c:ext>
          </c:extLst>
        </c:ser>
        <c:dLbls>
          <c:showLegendKey val="0"/>
          <c:showVal val="0"/>
          <c:showCatName val="0"/>
          <c:showSerName val="0"/>
          <c:showPercent val="0"/>
          <c:showBubbleSize val="0"/>
        </c:dLbls>
        <c:marker val="1"/>
        <c:smooth val="0"/>
        <c:axId val="647715648"/>
        <c:axId val="647708432"/>
      </c:lineChart>
      <c:catAx>
        <c:axId val="6477156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b" anchorCtr="1"/>
          <a:lstStyle/>
          <a:p>
            <a:pPr>
              <a:defRPr sz="900" b="0" i="0" u="none" strike="noStrike" kern="1200" baseline="0">
                <a:solidFill>
                  <a:sysClr val="windowText" lastClr="000000"/>
                </a:solidFill>
                <a:latin typeface="+mn-lt"/>
                <a:ea typeface="+mn-ea"/>
                <a:cs typeface="+mn-cs"/>
              </a:defRPr>
            </a:pPr>
            <a:endParaRPr lang="sv-SE"/>
          </a:p>
        </c:txPr>
        <c:crossAx val="647708432"/>
        <c:crosses val="autoZero"/>
        <c:auto val="1"/>
        <c:lblAlgn val="ctr"/>
        <c:lblOffset val="100"/>
        <c:tickLblSkip val="1"/>
        <c:noMultiLvlLbl val="0"/>
      </c:catAx>
      <c:valAx>
        <c:axId val="647708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Tusentals tågkm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647715648"/>
        <c:crosses val="autoZero"/>
        <c:crossBetween val="between"/>
        <c:dispUnits>
          <c:builtInUnit val="thousands"/>
        </c:dispUnits>
      </c:valAx>
      <c:spPr>
        <a:noFill/>
        <a:ln>
          <a:noFill/>
        </a:ln>
        <a:effectLst/>
      </c:spPr>
    </c:plotArea>
    <c:legend>
      <c:legendPos val="t"/>
      <c:layout>
        <c:manualLayout>
          <c:xMode val="edge"/>
          <c:yMode val="edge"/>
          <c:x val="0.7508665791776028"/>
          <c:y val="0.5"/>
          <c:w val="0.18159995625546807"/>
          <c:h val="0.24942184310294543"/>
        </c:manualLayout>
      </c:layout>
      <c:overlay val="1"/>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90809009684884E-2"/>
          <c:y val="3.5214072319672191E-2"/>
          <c:w val="0.70693912490648114"/>
          <c:h val="0.8226385397729965"/>
        </c:manualLayout>
      </c:layout>
      <c:lineChart>
        <c:grouping val="standard"/>
        <c:varyColors val="0"/>
        <c:ser>
          <c:idx val="2"/>
          <c:order val="0"/>
          <c:tx>
            <c:strRef>
              <c:f>'Tåg - Train 2'!$E$3:$E$4</c:f>
              <c:strCache>
                <c:ptCount val="2"/>
                <c:pt idx="0">
                  <c:v>2019</c:v>
                </c:pt>
                <c:pt idx="1">
                  <c:v>Medeldistanståg</c:v>
                </c:pt>
              </c:strCache>
            </c:strRef>
          </c:tx>
          <c:spPr>
            <a:ln w="15875" cap="rnd">
              <a:solidFill>
                <a:schemeClr val="bg1">
                  <a:lumMod val="65000"/>
                  <a:alpha val="75000"/>
                </a:schemeClr>
              </a:solidFill>
              <a:prstDash val="sysDash"/>
              <a:round/>
            </a:ln>
            <a:effectLst/>
          </c:spPr>
          <c:marker>
            <c:symbol val="circle"/>
            <c:size val="3"/>
            <c:spPr>
              <a:solidFill>
                <a:schemeClr val="bg1">
                  <a:lumMod val="65000"/>
                  <a:alpha val="75000"/>
                </a:schemeClr>
              </a:solidFill>
              <a:ln w="9525">
                <a:solidFill>
                  <a:schemeClr val="bg1">
                    <a:lumMod val="65000"/>
                    <a:alpha val="75000"/>
                  </a:schemeClr>
                </a:solidFill>
              </a:ln>
              <a:effectLst/>
            </c:spPr>
          </c:marker>
          <c:cat>
            <c:strRef>
              <c:f>'Tåg - Train 2'!$A$6:$A$57</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'Tåg - Train 2'!$E$6:$E$57</c:f>
              <c:numCache>
                <c:formatCode>#,##0</c:formatCode>
                <c:ptCount val="52"/>
                <c:pt idx="0">
                  <c:v>1173482.791</c:v>
                </c:pt>
                <c:pt idx="1">
                  <c:v>1196060.909</c:v>
                </c:pt>
                <c:pt idx="2">
                  <c:v>1183438.1000000001</c:v>
                </c:pt>
                <c:pt idx="3">
                  <c:v>1189715.645</c:v>
                </c:pt>
                <c:pt idx="4">
                  <c:v>1171560.3949999998</c:v>
                </c:pt>
                <c:pt idx="5">
                  <c:v>1168649.9709999999</c:v>
                </c:pt>
                <c:pt idx="6">
                  <c:v>1196556.2300000002</c:v>
                </c:pt>
                <c:pt idx="7">
                  <c:v>1214411.004</c:v>
                </c:pt>
                <c:pt idx="8">
                  <c:v>1219025.7890000001</c:v>
                </c:pt>
                <c:pt idx="9">
                  <c:v>1209271.3299999998</c:v>
                </c:pt>
                <c:pt idx="10">
                  <c:v>1211315.845</c:v>
                </c:pt>
                <c:pt idx="11">
                  <c:v>1209881.956</c:v>
                </c:pt>
                <c:pt idx="12">
                  <c:v>1207478.351</c:v>
                </c:pt>
                <c:pt idx="13">
                  <c:v>1204402.037</c:v>
                </c:pt>
                <c:pt idx="14">
                  <c:v>1190736.2660000001</c:v>
                </c:pt>
                <c:pt idx="15">
                  <c:v>1075182.1879999998</c:v>
                </c:pt>
                <c:pt idx="16">
                  <c:v>1101191.18</c:v>
                </c:pt>
                <c:pt idx="17">
                  <c:v>1087781.507</c:v>
                </c:pt>
                <c:pt idx="18">
                  <c:v>1168204.3559999999</c:v>
                </c:pt>
                <c:pt idx="19">
                  <c:v>1135223.111</c:v>
                </c:pt>
                <c:pt idx="20">
                  <c:v>1155554.9249999998</c:v>
                </c:pt>
                <c:pt idx="21">
                  <c:v>1032983.818</c:v>
                </c:pt>
                <c:pt idx="22">
                  <c:v>1047532.3319999999</c:v>
                </c:pt>
                <c:pt idx="23">
                  <c:v>1146038.8699999999</c:v>
                </c:pt>
                <c:pt idx="24">
                  <c:v>1072332.0589999999</c:v>
                </c:pt>
                <c:pt idx="25">
                  <c:v>1114478.3219999999</c:v>
                </c:pt>
                <c:pt idx="26">
                  <c:v>1047389.4889999999</c:v>
                </c:pt>
                <c:pt idx="27">
                  <c:v>996849.02099999995</c:v>
                </c:pt>
                <c:pt idx="28">
                  <c:v>982393.77000000014</c:v>
                </c:pt>
                <c:pt idx="29">
                  <c:v>947529.05099999998</c:v>
                </c:pt>
                <c:pt idx="30">
                  <c:v>950969.54900000012</c:v>
                </c:pt>
                <c:pt idx="31">
                  <c:v>1018852.8429999999</c:v>
                </c:pt>
                <c:pt idx="32">
                  <c:v>1122826.02</c:v>
                </c:pt>
                <c:pt idx="33">
                  <c:v>1181714.365</c:v>
                </c:pt>
                <c:pt idx="34">
                  <c:v>1186460.047</c:v>
                </c:pt>
                <c:pt idx="35">
                  <c:v>1203248.6740000001</c:v>
                </c:pt>
                <c:pt idx="36">
                  <c:v>1139439.675</c:v>
                </c:pt>
                <c:pt idx="37">
                  <c:v>1119436.723</c:v>
                </c:pt>
                <c:pt idx="38">
                  <c:v>1186866.18</c:v>
                </c:pt>
                <c:pt idx="39">
                  <c:v>1182762.861</c:v>
                </c:pt>
                <c:pt idx="40">
                  <c:v>1178933.3390000002</c:v>
                </c:pt>
                <c:pt idx="41">
                  <c:v>1183012.4029999999</c:v>
                </c:pt>
                <c:pt idx="42">
                  <c:v>1189627.6120000002</c:v>
                </c:pt>
                <c:pt idx="43">
                  <c:v>1179604.202</c:v>
                </c:pt>
                <c:pt idx="44">
                  <c:v>1208571.808</c:v>
                </c:pt>
                <c:pt idx="45">
                  <c:v>1213724.2120000001</c:v>
                </c:pt>
                <c:pt idx="46">
                  <c:v>1219637.4370000002</c:v>
                </c:pt>
                <c:pt idx="47">
                  <c:v>1207004.834</c:v>
                </c:pt>
                <c:pt idx="48">
                  <c:v>1211454.125</c:v>
                </c:pt>
                <c:pt idx="49">
                  <c:v>1201440.9530000002</c:v>
                </c:pt>
                <c:pt idx="50">
                  <c:v>1235119.625</c:v>
                </c:pt>
                <c:pt idx="51">
                  <c:v>921414.924</c:v>
                </c:pt>
              </c:numCache>
            </c:numRef>
          </c:val>
          <c:smooth val="0"/>
          <c:extLst>
            <c:ext xmlns:c16="http://schemas.microsoft.com/office/drawing/2014/chart" uri="{C3380CC4-5D6E-409C-BE32-E72D297353CC}">
              <c16:uniqueId val="{00000000-194D-42E6-88B1-B35C1D03FA29}"/>
            </c:ext>
          </c:extLst>
        </c:ser>
        <c:ser>
          <c:idx val="6"/>
          <c:order val="1"/>
          <c:tx>
            <c:strRef>
              <c:f>'Tåg - Train 2'!$H$3:$H$4</c:f>
              <c:strCache>
                <c:ptCount val="2"/>
                <c:pt idx="0">
                  <c:v>2020</c:v>
                </c:pt>
                <c:pt idx="1">
                  <c:v>Medeldistanståg</c:v>
                </c:pt>
              </c:strCache>
            </c:strRef>
          </c:tx>
          <c:spPr>
            <a:ln w="15875" cap="rnd">
              <a:solidFill>
                <a:schemeClr val="bg1">
                  <a:lumMod val="65000"/>
                  <a:alpha val="75000"/>
                </a:schemeClr>
              </a:solidFill>
              <a:round/>
            </a:ln>
            <a:effectLst/>
          </c:spPr>
          <c:marker>
            <c:symbol val="circle"/>
            <c:size val="3"/>
            <c:spPr>
              <a:solidFill>
                <a:schemeClr val="bg1">
                  <a:lumMod val="65000"/>
                  <a:alpha val="75000"/>
                </a:schemeClr>
              </a:solidFill>
              <a:ln w="9525">
                <a:solidFill>
                  <a:schemeClr val="bg1">
                    <a:lumMod val="65000"/>
                    <a:alpha val="75000"/>
                  </a:schemeClr>
                </a:solidFill>
              </a:ln>
              <a:effectLst/>
            </c:spPr>
          </c:marker>
          <c:cat>
            <c:strRef>
              <c:f>'Tåg - Train 2'!$A$6:$A$57</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'Tåg - Train 2'!$H$6:$H$57</c:f>
              <c:numCache>
                <c:formatCode>#,##0</c:formatCode>
                <c:ptCount val="52"/>
                <c:pt idx="0">
                  <c:v>724029.30299999996</c:v>
                </c:pt>
                <c:pt idx="1">
                  <c:v>1151834.9509999999</c:v>
                </c:pt>
                <c:pt idx="2">
                  <c:v>1223155.8219999999</c:v>
                </c:pt>
                <c:pt idx="3">
                  <c:v>1231233.966</c:v>
                </c:pt>
                <c:pt idx="4">
                  <c:v>1230741.0649999999</c:v>
                </c:pt>
                <c:pt idx="5">
                  <c:v>1234565.273</c:v>
                </c:pt>
                <c:pt idx="6">
                  <c:v>1218824.726</c:v>
                </c:pt>
                <c:pt idx="7">
                  <c:v>1211528.4469999999</c:v>
                </c:pt>
                <c:pt idx="8">
                  <c:v>1230989.267</c:v>
                </c:pt>
                <c:pt idx="9">
                  <c:v>1233867.5619999999</c:v>
                </c:pt>
                <c:pt idx="10">
                  <c:v>1218096.5310000002</c:v>
                </c:pt>
                <c:pt idx="11">
                  <c:v>1177558.6680000001</c:v>
                </c:pt>
                <c:pt idx="12">
                  <c:v>1148666.571</c:v>
                </c:pt>
                <c:pt idx="13">
                  <c:v>1049847.868</c:v>
                </c:pt>
                <c:pt idx="14">
                  <c:v>901673.78499999992</c:v>
                </c:pt>
                <c:pt idx="15">
                  <c:v>905923.93300000008</c:v>
                </c:pt>
                <c:pt idx="16">
                  <c:v>998845.99400000006</c:v>
                </c:pt>
                <c:pt idx="17">
                  <c:v>897863.13599999994</c:v>
                </c:pt>
                <c:pt idx="18">
                  <c:v>973627.272</c:v>
                </c:pt>
                <c:pt idx="19">
                  <c:v>972509.32699999993</c:v>
                </c:pt>
                <c:pt idx="20">
                  <c:v>898571.28</c:v>
                </c:pt>
                <c:pt idx="21">
                  <c:v>963506.11500000011</c:v>
                </c:pt>
                <c:pt idx="22">
                  <c:v>953702.66599999997</c:v>
                </c:pt>
                <c:pt idx="23">
                  <c:v>970482.14900000009</c:v>
                </c:pt>
                <c:pt idx="24">
                  <c:v>898413.88500000013</c:v>
                </c:pt>
                <c:pt idx="25">
                  <c:v>947514.95299999998</c:v>
                </c:pt>
                <c:pt idx="26">
                  <c:v>897123.44800000009</c:v>
                </c:pt>
                <c:pt idx="27">
                  <c:v>913538.35599999991</c:v>
                </c:pt>
                <c:pt idx="28">
                  <c:v>914054.60799999989</c:v>
                </c:pt>
                <c:pt idx="29">
                  <c:v>895506.11400000006</c:v>
                </c:pt>
                <c:pt idx="30">
                  <c:v>943429.24499999988</c:v>
                </c:pt>
                <c:pt idx="31">
                  <c:v>966732.86100000015</c:v>
                </c:pt>
                <c:pt idx="32">
                  <c:v>1047682.4199999999</c:v>
                </c:pt>
                <c:pt idx="33">
                  <c:v>1157411.26</c:v>
                </c:pt>
                <c:pt idx="34">
                  <c:v>1143324.409</c:v>
                </c:pt>
                <c:pt idx="35">
                  <c:v>1144220.5929999999</c:v>
                </c:pt>
                <c:pt idx="36">
                  <c:v>1167249.08</c:v>
                </c:pt>
                <c:pt idx="37">
                  <c:v>1175225.138</c:v>
                </c:pt>
                <c:pt idx="38">
                  <c:v>1166565.1199999999</c:v>
                </c:pt>
                <c:pt idx="39">
                  <c:v>1177121.862</c:v>
                </c:pt>
                <c:pt idx="40">
                  <c:v>1171275.4450000001</c:v>
                </c:pt>
                <c:pt idx="41">
                  <c:v>1169903.1059999999</c:v>
                </c:pt>
                <c:pt idx="42">
                  <c:v>1198556.706</c:v>
                </c:pt>
                <c:pt idx="43">
                  <c:v>1141294.05</c:v>
                </c:pt>
                <c:pt idx="44">
                  <c:v>1135003.5830000001</c:v>
                </c:pt>
                <c:pt idx="45">
                  <c:v>1191063.56</c:v>
                </c:pt>
                <c:pt idx="46">
                  <c:v>1184585.4739999999</c:v>
                </c:pt>
                <c:pt idx="47">
                  <c:v>1198932.108</c:v>
                </c:pt>
                <c:pt idx="48">
                  <c:v>1207206.1620000002</c:v>
                </c:pt>
                <c:pt idx="49">
                  <c:v>1221531.673</c:v>
                </c:pt>
                <c:pt idx="50">
                  <c:v>1253564.041</c:v>
                </c:pt>
                <c:pt idx="51">
                  <c:v>1041087.193</c:v>
                </c:pt>
              </c:numCache>
            </c:numRef>
          </c:val>
          <c:smooth val="0"/>
          <c:extLst>
            <c:ext xmlns:c16="http://schemas.microsoft.com/office/drawing/2014/chart" uri="{C3380CC4-5D6E-409C-BE32-E72D297353CC}">
              <c16:uniqueId val="{00000001-194D-42E6-88B1-B35C1D03FA29}"/>
            </c:ext>
          </c:extLst>
        </c:ser>
        <c:ser>
          <c:idx val="0"/>
          <c:order val="2"/>
          <c:tx>
            <c:strRef>
              <c:f>'Tåg - Train 2'!$C$3:$C$4</c:f>
              <c:strCache>
                <c:ptCount val="2"/>
                <c:pt idx="0">
                  <c:v>2019</c:v>
                </c:pt>
                <c:pt idx="1">
                  <c:v>Kortdistanståg</c:v>
                </c:pt>
              </c:strCache>
            </c:strRef>
          </c:tx>
          <c:spPr>
            <a:ln w="15875" cap="rnd">
              <a:solidFill>
                <a:schemeClr val="tx1">
                  <a:alpha val="75000"/>
                </a:schemeClr>
              </a:solidFill>
              <a:prstDash val="sysDash"/>
              <a:round/>
            </a:ln>
            <a:effectLst/>
          </c:spPr>
          <c:marker>
            <c:symbol val="circle"/>
            <c:size val="3"/>
            <c:spPr>
              <a:solidFill>
                <a:schemeClr val="tx1">
                  <a:alpha val="75000"/>
                </a:schemeClr>
              </a:solidFill>
              <a:ln w="9525">
                <a:solidFill>
                  <a:schemeClr val="tx1">
                    <a:alpha val="75000"/>
                  </a:schemeClr>
                </a:solidFill>
              </a:ln>
              <a:effectLst/>
            </c:spPr>
          </c:marker>
          <c:cat>
            <c:strRef>
              <c:f>'Tåg - Train 2'!$A$6:$A$57</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'Tåg - Train 2'!$C$6:$C$57</c:f>
              <c:numCache>
                <c:formatCode>#,##0</c:formatCode>
                <c:ptCount val="52"/>
                <c:pt idx="0">
                  <c:v>721553.91499999992</c:v>
                </c:pt>
                <c:pt idx="1">
                  <c:v>667065.41599999997</c:v>
                </c:pt>
                <c:pt idx="2">
                  <c:v>664358.25900000008</c:v>
                </c:pt>
                <c:pt idx="3">
                  <c:v>664423.13800000004</c:v>
                </c:pt>
                <c:pt idx="4">
                  <c:v>664100.53900000011</c:v>
                </c:pt>
                <c:pt idx="5">
                  <c:v>651498.67799999996</c:v>
                </c:pt>
                <c:pt idx="6">
                  <c:v>667461.03899999987</c:v>
                </c:pt>
                <c:pt idx="7">
                  <c:v>673397.83100000001</c:v>
                </c:pt>
                <c:pt idx="8">
                  <c:v>667759.15899999999</c:v>
                </c:pt>
                <c:pt idx="9">
                  <c:v>636116.71799999999</c:v>
                </c:pt>
                <c:pt idx="10">
                  <c:v>672775.95600000001</c:v>
                </c:pt>
                <c:pt idx="11">
                  <c:v>675111.522</c:v>
                </c:pt>
                <c:pt idx="12">
                  <c:v>668754.61400000006</c:v>
                </c:pt>
                <c:pt idx="13">
                  <c:v>671088.36300000001</c:v>
                </c:pt>
                <c:pt idx="14">
                  <c:v>667588.505</c:v>
                </c:pt>
                <c:pt idx="15">
                  <c:v>617794.83600000001</c:v>
                </c:pt>
                <c:pt idx="16">
                  <c:v>638542.76300000004</c:v>
                </c:pt>
                <c:pt idx="17">
                  <c:v>646414.79399999999</c:v>
                </c:pt>
                <c:pt idx="18">
                  <c:v>666158.36100000003</c:v>
                </c:pt>
                <c:pt idx="19">
                  <c:v>673964.24</c:v>
                </c:pt>
                <c:pt idx="20">
                  <c:v>667700.55199999991</c:v>
                </c:pt>
                <c:pt idx="21">
                  <c:v>633904.78200000001</c:v>
                </c:pt>
                <c:pt idx="22">
                  <c:v>635508.49</c:v>
                </c:pt>
                <c:pt idx="23">
                  <c:v>662007.40300000005</c:v>
                </c:pt>
                <c:pt idx="24">
                  <c:v>621669.84600000002</c:v>
                </c:pt>
                <c:pt idx="25">
                  <c:v>642031.69799999997</c:v>
                </c:pt>
                <c:pt idx="26">
                  <c:v>629851.76599999995</c:v>
                </c:pt>
                <c:pt idx="27">
                  <c:v>588620.45899999992</c:v>
                </c:pt>
                <c:pt idx="28">
                  <c:v>581553.64199999999</c:v>
                </c:pt>
                <c:pt idx="29">
                  <c:v>584507.29099999997</c:v>
                </c:pt>
                <c:pt idx="30">
                  <c:v>600789.81599999999</c:v>
                </c:pt>
                <c:pt idx="31">
                  <c:v>624276.96600000013</c:v>
                </c:pt>
                <c:pt idx="32">
                  <c:v>617592.20799999998</c:v>
                </c:pt>
                <c:pt idx="33">
                  <c:v>655711.20600000001</c:v>
                </c:pt>
                <c:pt idx="34">
                  <c:v>670380.00699999998</c:v>
                </c:pt>
                <c:pt idx="35">
                  <c:v>648011.19199999992</c:v>
                </c:pt>
                <c:pt idx="36">
                  <c:v>656981.43500000006</c:v>
                </c:pt>
                <c:pt idx="37">
                  <c:v>652098.14899999998</c:v>
                </c:pt>
                <c:pt idx="38">
                  <c:v>659667.9169999999</c:v>
                </c:pt>
                <c:pt idx="39">
                  <c:v>653774.96</c:v>
                </c:pt>
                <c:pt idx="40">
                  <c:v>654045.38900000008</c:v>
                </c:pt>
                <c:pt idx="41">
                  <c:v>654505.84200000006</c:v>
                </c:pt>
                <c:pt idx="42">
                  <c:v>656267.56200000003</c:v>
                </c:pt>
                <c:pt idx="43">
                  <c:v>651178.79299999995</c:v>
                </c:pt>
                <c:pt idx="44">
                  <c:v>656063.78799999994</c:v>
                </c:pt>
                <c:pt idx="45">
                  <c:v>662432.92900000012</c:v>
                </c:pt>
                <c:pt idx="46">
                  <c:v>669654.08100000001</c:v>
                </c:pt>
                <c:pt idx="47">
                  <c:v>667951.70600000001</c:v>
                </c:pt>
                <c:pt idx="48">
                  <c:v>665856.66999999993</c:v>
                </c:pt>
                <c:pt idx="49">
                  <c:v>671218.30699999991</c:v>
                </c:pt>
                <c:pt idx="50">
                  <c:v>688259.84100000001</c:v>
                </c:pt>
                <c:pt idx="51">
                  <c:v>574719.995</c:v>
                </c:pt>
              </c:numCache>
            </c:numRef>
          </c:val>
          <c:smooth val="0"/>
          <c:extLst>
            <c:ext xmlns:c16="http://schemas.microsoft.com/office/drawing/2014/chart" uri="{C3380CC4-5D6E-409C-BE32-E72D297353CC}">
              <c16:uniqueId val="{00000002-194D-42E6-88B1-B35C1D03FA29}"/>
            </c:ext>
          </c:extLst>
        </c:ser>
        <c:ser>
          <c:idx val="4"/>
          <c:order val="3"/>
          <c:tx>
            <c:strRef>
              <c:f>'Tåg - Train 2'!$F$3:$F$4</c:f>
              <c:strCache>
                <c:ptCount val="2"/>
                <c:pt idx="0">
                  <c:v>2020</c:v>
                </c:pt>
                <c:pt idx="1">
                  <c:v>Kortdistanståg</c:v>
                </c:pt>
              </c:strCache>
            </c:strRef>
          </c:tx>
          <c:spPr>
            <a:ln w="15875" cap="rnd">
              <a:solidFill>
                <a:schemeClr val="tx1">
                  <a:alpha val="75000"/>
                </a:schemeClr>
              </a:solidFill>
              <a:round/>
            </a:ln>
            <a:effectLst/>
          </c:spPr>
          <c:marker>
            <c:symbol val="circle"/>
            <c:size val="3"/>
            <c:spPr>
              <a:solidFill>
                <a:schemeClr val="tx1">
                  <a:alpha val="75000"/>
                </a:schemeClr>
              </a:solidFill>
              <a:ln w="9525">
                <a:solidFill>
                  <a:schemeClr val="tx1">
                    <a:alpha val="75000"/>
                  </a:schemeClr>
                </a:solidFill>
              </a:ln>
              <a:effectLst/>
            </c:spPr>
          </c:marker>
          <c:cat>
            <c:strRef>
              <c:f>'Tåg - Train 2'!$A$6:$A$57</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'Tåg - Train 2'!$F$6:$F$57</c:f>
              <c:numCache>
                <c:formatCode>#,##0</c:formatCode>
                <c:ptCount val="52"/>
                <c:pt idx="0">
                  <c:v>449716.63500000001</c:v>
                </c:pt>
                <c:pt idx="1">
                  <c:v>657259.17299999995</c:v>
                </c:pt>
                <c:pt idx="2">
                  <c:v>681361.30500000005</c:v>
                </c:pt>
                <c:pt idx="3">
                  <c:v>683212.97900000005</c:v>
                </c:pt>
                <c:pt idx="4">
                  <c:v>682876.60899999994</c:v>
                </c:pt>
                <c:pt idx="5">
                  <c:v>678757.23199999996</c:v>
                </c:pt>
                <c:pt idx="6">
                  <c:v>675943.728</c:v>
                </c:pt>
                <c:pt idx="7">
                  <c:v>682494.38100000005</c:v>
                </c:pt>
                <c:pt idx="8">
                  <c:v>680875.49100000004</c:v>
                </c:pt>
                <c:pt idx="9">
                  <c:v>682353.64900000009</c:v>
                </c:pt>
                <c:pt idx="10">
                  <c:v>666915.39900000009</c:v>
                </c:pt>
                <c:pt idx="11">
                  <c:v>671846.71600000001</c:v>
                </c:pt>
                <c:pt idx="12">
                  <c:v>655389.8679999999</c:v>
                </c:pt>
                <c:pt idx="13">
                  <c:v>653823.36300000001</c:v>
                </c:pt>
                <c:pt idx="14">
                  <c:v>604205.11300000001</c:v>
                </c:pt>
                <c:pt idx="15">
                  <c:v>598661.20700000005</c:v>
                </c:pt>
                <c:pt idx="16">
                  <c:v>624816.82200000004</c:v>
                </c:pt>
                <c:pt idx="17">
                  <c:v>577000.81300000008</c:v>
                </c:pt>
                <c:pt idx="18">
                  <c:v>584353.21600000001</c:v>
                </c:pt>
                <c:pt idx="19">
                  <c:v>581573.17200000002</c:v>
                </c:pt>
                <c:pt idx="20">
                  <c:v>531858.67699999991</c:v>
                </c:pt>
                <c:pt idx="21">
                  <c:v>589151.58600000001</c:v>
                </c:pt>
                <c:pt idx="22">
                  <c:v>572678.68299999996</c:v>
                </c:pt>
                <c:pt idx="23">
                  <c:v>589636.4169999999</c:v>
                </c:pt>
                <c:pt idx="24">
                  <c:v>552613.56599999999</c:v>
                </c:pt>
                <c:pt idx="25">
                  <c:v>567492.40800000005</c:v>
                </c:pt>
                <c:pt idx="26">
                  <c:v>540546.64600000007</c:v>
                </c:pt>
                <c:pt idx="27">
                  <c:v>540450.527</c:v>
                </c:pt>
                <c:pt idx="28">
                  <c:v>534491.7030000001</c:v>
                </c:pt>
                <c:pt idx="29">
                  <c:v>536372.69999999995</c:v>
                </c:pt>
                <c:pt idx="30">
                  <c:v>566551.25100000005</c:v>
                </c:pt>
                <c:pt idx="31">
                  <c:v>561055.99899999995</c:v>
                </c:pt>
                <c:pt idx="32">
                  <c:v>573496.82199999993</c:v>
                </c:pt>
                <c:pt idx="33">
                  <c:v>621731.27599999995</c:v>
                </c:pt>
                <c:pt idx="34">
                  <c:v>610649.78599999996</c:v>
                </c:pt>
                <c:pt idx="35">
                  <c:v>618944.60600000003</c:v>
                </c:pt>
                <c:pt idx="36">
                  <c:v>618645.40300000005</c:v>
                </c:pt>
                <c:pt idx="37">
                  <c:v>625814.90199999989</c:v>
                </c:pt>
                <c:pt idx="38">
                  <c:v>627628.45600000001</c:v>
                </c:pt>
                <c:pt idx="39">
                  <c:v>626355.58399999992</c:v>
                </c:pt>
                <c:pt idx="40">
                  <c:v>622779.36999999988</c:v>
                </c:pt>
                <c:pt idx="41">
                  <c:v>626828.76699999999</c:v>
                </c:pt>
                <c:pt idx="42">
                  <c:v>624707.00399999996</c:v>
                </c:pt>
                <c:pt idx="43">
                  <c:v>621524.07199999993</c:v>
                </c:pt>
                <c:pt idx="44">
                  <c:v>630189.66000000015</c:v>
                </c:pt>
                <c:pt idx="45">
                  <c:v>612681.554</c:v>
                </c:pt>
                <c:pt idx="46">
                  <c:v>607646.83899999992</c:v>
                </c:pt>
                <c:pt idx="47">
                  <c:v>637459.46299999999</c:v>
                </c:pt>
                <c:pt idx="48">
                  <c:v>606547.03099999996</c:v>
                </c:pt>
                <c:pt idx="49">
                  <c:v>600376.39</c:v>
                </c:pt>
                <c:pt idx="50">
                  <c:v>633898.91200000001</c:v>
                </c:pt>
                <c:pt idx="51">
                  <c:v>554222.63699999999</c:v>
                </c:pt>
              </c:numCache>
            </c:numRef>
          </c:val>
          <c:smooth val="0"/>
          <c:extLst>
            <c:ext xmlns:c16="http://schemas.microsoft.com/office/drawing/2014/chart" uri="{C3380CC4-5D6E-409C-BE32-E72D297353CC}">
              <c16:uniqueId val="{00000003-194D-42E6-88B1-B35C1D03FA29}"/>
            </c:ext>
          </c:extLst>
        </c:ser>
        <c:ser>
          <c:idx val="1"/>
          <c:order val="4"/>
          <c:tx>
            <c:strRef>
              <c:f>'Tåg - Train 2'!$D$3:$D$4</c:f>
              <c:strCache>
                <c:ptCount val="2"/>
                <c:pt idx="0">
                  <c:v>2019</c:v>
                </c:pt>
                <c:pt idx="1">
                  <c:v>Långdistanståg</c:v>
                </c:pt>
              </c:strCache>
            </c:strRef>
          </c:tx>
          <c:spPr>
            <a:ln w="15875" cap="rnd">
              <a:solidFill>
                <a:srgbClr val="92D050">
                  <a:alpha val="75000"/>
                </a:srgbClr>
              </a:solidFill>
              <a:prstDash val="sysDash"/>
              <a:round/>
            </a:ln>
            <a:effectLst/>
          </c:spPr>
          <c:marker>
            <c:symbol val="circle"/>
            <c:size val="3"/>
            <c:spPr>
              <a:solidFill>
                <a:srgbClr val="92D050">
                  <a:alpha val="75000"/>
                </a:srgbClr>
              </a:solidFill>
              <a:ln w="9525">
                <a:solidFill>
                  <a:srgbClr val="92D050">
                    <a:alpha val="75000"/>
                  </a:srgbClr>
                </a:solidFill>
              </a:ln>
              <a:effectLst/>
            </c:spPr>
          </c:marker>
          <c:cat>
            <c:strRef>
              <c:f>'Tåg - Train 2'!$A$6:$A$57</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'Tåg - Train 2'!$D$6:$D$57</c:f>
              <c:numCache>
                <c:formatCode>#,##0</c:formatCode>
                <c:ptCount val="52"/>
                <c:pt idx="0">
                  <c:v>663031.18099999998</c:v>
                </c:pt>
                <c:pt idx="1">
                  <c:v>638735.93499999994</c:v>
                </c:pt>
                <c:pt idx="2">
                  <c:v>664676.66899999999</c:v>
                </c:pt>
                <c:pt idx="3">
                  <c:v>669911.59899999993</c:v>
                </c:pt>
                <c:pt idx="4">
                  <c:v>656778.67000000004</c:v>
                </c:pt>
                <c:pt idx="5">
                  <c:v>660024.97499999998</c:v>
                </c:pt>
                <c:pt idx="6">
                  <c:v>670477.46600000001</c:v>
                </c:pt>
                <c:pt idx="7">
                  <c:v>678576.64400000009</c:v>
                </c:pt>
                <c:pt idx="8">
                  <c:v>658537.26400000008</c:v>
                </c:pt>
                <c:pt idx="9">
                  <c:v>657252.81400000001</c:v>
                </c:pt>
                <c:pt idx="10">
                  <c:v>651891.10899999994</c:v>
                </c:pt>
                <c:pt idx="11">
                  <c:v>649473.42700000003</c:v>
                </c:pt>
                <c:pt idx="12">
                  <c:v>653639.20600000012</c:v>
                </c:pt>
                <c:pt idx="13">
                  <c:v>652340.77399999998</c:v>
                </c:pt>
                <c:pt idx="14">
                  <c:v>646845.23399999994</c:v>
                </c:pt>
                <c:pt idx="15">
                  <c:v>525779.99600000004</c:v>
                </c:pt>
                <c:pt idx="16">
                  <c:v>607545.31700000004</c:v>
                </c:pt>
                <c:pt idx="17">
                  <c:v>603240.29200000002</c:v>
                </c:pt>
                <c:pt idx="18">
                  <c:v>638758.14599999995</c:v>
                </c:pt>
                <c:pt idx="19">
                  <c:v>591618.174</c:v>
                </c:pt>
                <c:pt idx="20">
                  <c:v>627414.21799999999</c:v>
                </c:pt>
                <c:pt idx="21">
                  <c:v>492791.87</c:v>
                </c:pt>
                <c:pt idx="22">
                  <c:v>560010.36200000008</c:v>
                </c:pt>
                <c:pt idx="23">
                  <c:v>605486.35600000003</c:v>
                </c:pt>
                <c:pt idx="24">
                  <c:v>604785.272</c:v>
                </c:pt>
                <c:pt idx="25">
                  <c:v>594186.23100000003</c:v>
                </c:pt>
                <c:pt idx="26">
                  <c:v>578419.54399999999</c:v>
                </c:pt>
                <c:pt idx="27">
                  <c:v>556533.55900000001</c:v>
                </c:pt>
                <c:pt idx="28">
                  <c:v>553661.84499999997</c:v>
                </c:pt>
                <c:pt idx="29">
                  <c:v>510693.80900000001</c:v>
                </c:pt>
                <c:pt idx="30">
                  <c:v>510200.72500000003</c:v>
                </c:pt>
                <c:pt idx="31">
                  <c:v>564967.32799999998</c:v>
                </c:pt>
                <c:pt idx="32">
                  <c:v>544872.18700000003</c:v>
                </c:pt>
                <c:pt idx="33">
                  <c:v>623639.67800000007</c:v>
                </c:pt>
                <c:pt idx="34">
                  <c:v>638464.12300000002</c:v>
                </c:pt>
                <c:pt idx="35">
                  <c:v>630147.42799999996</c:v>
                </c:pt>
                <c:pt idx="36">
                  <c:v>522874.80499999993</c:v>
                </c:pt>
                <c:pt idx="37">
                  <c:v>510945.02300000004</c:v>
                </c:pt>
                <c:pt idx="38">
                  <c:v>648707.92299999995</c:v>
                </c:pt>
                <c:pt idx="39">
                  <c:v>648432.11699999997</c:v>
                </c:pt>
                <c:pt idx="40">
                  <c:v>655476.125</c:v>
                </c:pt>
                <c:pt idx="41">
                  <c:v>613231.27300000004</c:v>
                </c:pt>
                <c:pt idx="42">
                  <c:v>649564.55700000003</c:v>
                </c:pt>
                <c:pt idx="43">
                  <c:v>629142.83000000007</c:v>
                </c:pt>
                <c:pt idx="44">
                  <c:v>670290.92299999995</c:v>
                </c:pt>
                <c:pt idx="45">
                  <c:v>666360.17800000007</c:v>
                </c:pt>
                <c:pt idx="46">
                  <c:v>670954.38800000015</c:v>
                </c:pt>
                <c:pt idx="47">
                  <c:v>668556.39999999991</c:v>
                </c:pt>
                <c:pt idx="48">
                  <c:v>672766.11699999997</c:v>
                </c:pt>
                <c:pt idx="49">
                  <c:v>669585.22100000002</c:v>
                </c:pt>
                <c:pt idx="50">
                  <c:v>689060.83100000001</c:v>
                </c:pt>
                <c:pt idx="51">
                  <c:v>565693.55799999996</c:v>
                </c:pt>
              </c:numCache>
            </c:numRef>
          </c:val>
          <c:smooth val="0"/>
          <c:extLst>
            <c:ext xmlns:c16="http://schemas.microsoft.com/office/drawing/2014/chart" uri="{C3380CC4-5D6E-409C-BE32-E72D297353CC}">
              <c16:uniqueId val="{00000004-194D-42E6-88B1-B35C1D03FA29}"/>
            </c:ext>
          </c:extLst>
        </c:ser>
        <c:ser>
          <c:idx val="5"/>
          <c:order val="5"/>
          <c:tx>
            <c:strRef>
              <c:f>'Tåg - Train 2'!$G$3:$G$4</c:f>
              <c:strCache>
                <c:ptCount val="2"/>
                <c:pt idx="0">
                  <c:v>2020</c:v>
                </c:pt>
                <c:pt idx="1">
                  <c:v>Långdistanståg</c:v>
                </c:pt>
              </c:strCache>
            </c:strRef>
          </c:tx>
          <c:spPr>
            <a:ln w="15875" cap="rnd">
              <a:solidFill>
                <a:srgbClr val="92D050">
                  <a:alpha val="75000"/>
                </a:srgbClr>
              </a:solidFill>
              <a:round/>
            </a:ln>
            <a:effectLst/>
          </c:spPr>
          <c:marker>
            <c:symbol val="circle"/>
            <c:size val="3"/>
            <c:spPr>
              <a:solidFill>
                <a:srgbClr val="92D050">
                  <a:alpha val="75000"/>
                </a:srgbClr>
              </a:solidFill>
              <a:ln w="9525">
                <a:solidFill>
                  <a:srgbClr val="92D050">
                    <a:alpha val="75000"/>
                  </a:srgbClr>
                </a:solidFill>
              </a:ln>
              <a:effectLst/>
            </c:spPr>
          </c:marker>
          <c:cat>
            <c:strRef>
              <c:f>'Tåg - Train 2'!$A$6:$A$57</c:f>
              <c:strCache>
                <c:ptCount val="50"/>
                <c:pt idx="2">
                  <c:v>Jan</c:v>
                </c:pt>
                <c:pt idx="6">
                  <c:v>Feb</c:v>
                </c:pt>
                <c:pt idx="11">
                  <c:v>Mar</c:v>
                </c:pt>
                <c:pt idx="15">
                  <c:v>Apr</c:v>
                </c:pt>
                <c:pt idx="19">
                  <c:v>Maj</c:v>
                </c:pt>
                <c:pt idx="24">
                  <c:v>Jun</c:v>
                </c:pt>
                <c:pt idx="28">
                  <c:v>Jul</c:v>
                </c:pt>
                <c:pt idx="32">
                  <c:v>Aug</c:v>
                </c:pt>
                <c:pt idx="37">
                  <c:v>Sep</c:v>
                </c:pt>
                <c:pt idx="41">
                  <c:v>Okt</c:v>
                </c:pt>
                <c:pt idx="45">
                  <c:v>Nov</c:v>
                </c:pt>
                <c:pt idx="49">
                  <c:v>Dec</c:v>
                </c:pt>
              </c:strCache>
            </c:strRef>
          </c:cat>
          <c:val>
            <c:numRef>
              <c:f>'Tåg - Train 2'!$G$6:$G$57</c:f>
              <c:numCache>
                <c:formatCode>#,##0</c:formatCode>
                <c:ptCount val="52"/>
                <c:pt idx="0">
                  <c:v>422254.77800000005</c:v>
                </c:pt>
                <c:pt idx="1">
                  <c:v>675246.85700000008</c:v>
                </c:pt>
                <c:pt idx="2">
                  <c:v>683307.08799999999</c:v>
                </c:pt>
                <c:pt idx="3">
                  <c:v>683852.42700000003</c:v>
                </c:pt>
                <c:pt idx="4">
                  <c:v>681283.429</c:v>
                </c:pt>
                <c:pt idx="5">
                  <c:v>687269.48199999996</c:v>
                </c:pt>
                <c:pt idx="6">
                  <c:v>689212.25</c:v>
                </c:pt>
                <c:pt idx="7">
                  <c:v>683958.26</c:v>
                </c:pt>
                <c:pt idx="8">
                  <c:v>683767.24800000002</c:v>
                </c:pt>
                <c:pt idx="9">
                  <c:v>687387.49</c:v>
                </c:pt>
                <c:pt idx="10">
                  <c:v>666780.16999999993</c:v>
                </c:pt>
                <c:pt idx="11">
                  <c:v>625135.43599999999</c:v>
                </c:pt>
                <c:pt idx="12">
                  <c:v>451523.04399999999</c:v>
                </c:pt>
                <c:pt idx="13">
                  <c:v>306358.22200000001</c:v>
                </c:pt>
                <c:pt idx="14">
                  <c:v>266566.40099999995</c:v>
                </c:pt>
                <c:pt idx="15">
                  <c:v>257422.08799999999</c:v>
                </c:pt>
                <c:pt idx="16">
                  <c:v>272758.06900000002</c:v>
                </c:pt>
                <c:pt idx="17">
                  <c:v>255416.37699999998</c:v>
                </c:pt>
                <c:pt idx="18">
                  <c:v>276665.21900000004</c:v>
                </c:pt>
                <c:pt idx="19">
                  <c:v>263620.74400000001</c:v>
                </c:pt>
                <c:pt idx="20">
                  <c:v>274480.08100000001</c:v>
                </c:pt>
                <c:pt idx="21">
                  <c:v>259141.24799999999</c:v>
                </c:pt>
                <c:pt idx="22">
                  <c:v>277949.929</c:v>
                </c:pt>
                <c:pt idx="23">
                  <c:v>288064.54599999997</c:v>
                </c:pt>
                <c:pt idx="24">
                  <c:v>286797.978</c:v>
                </c:pt>
                <c:pt idx="25">
                  <c:v>339120.16899999999</c:v>
                </c:pt>
                <c:pt idx="26">
                  <c:v>353044.05099999998</c:v>
                </c:pt>
                <c:pt idx="27">
                  <c:v>377845.576</c:v>
                </c:pt>
                <c:pt idx="28">
                  <c:v>375332.27100000007</c:v>
                </c:pt>
                <c:pt idx="29">
                  <c:v>366161.97500000003</c:v>
                </c:pt>
                <c:pt idx="30">
                  <c:v>382356.06199999992</c:v>
                </c:pt>
                <c:pt idx="31">
                  <c:v>379631.90800000005</c:v>
                </c:pt>
                <c:pt idx="32">
                  <c:v>369759.23300000007</c:v>
                </c:pt>
                <c:pt idx="33">
                  <c:v>391329.978</c:v>
                </c:pt>
                <c:pt idx="34">
                  <c:v>377561.68400000001</c:v>
                </c:pt>
                <c:pt idx="35">
                  <c:v>366795.25300000003</c:v>
                </c:pt>
                <c:pt idx="36">
                  <c:v>451656.54399999994</c:v>
                </c:pt>
                <c:pt idx="37">
                  <c:v>455724.05900000007</c:v>
                </c:pt>
                <c:pt idx="38">
                  <c:v>437484.533</c:v>
                </c:pt>
                <c:pt idx="39">
                  <c:v>458681.66000000003</c:v>
                </c:pt>
                <c:pt idx="40">
                  <c:v>400112.64899999998</c:v>
                </c:pt>
                <c:pt idx="41">
                  <c:v>460207.22900000005</c:v>
                </c:pt>
                <c:pt idx="42">
                  <c:v>480708.28200000006</c:v>
                </c:pt>
                <c:pt idx="43">
                  <c:v>381348.12200000009</c:v>
                </c:pt>
                <c:pt idx="44">
                  <c:v>429103.69699999993</c:v>
                </c:pt>
                <c:pt idx="45">
                  <c:v>499843.27799999999</c:v>
                </c:pt>
                <c:pt idx="46">
                  <c:v>487369.48599999998</c:v>
                </c:pt>
                <c:pt idx="47">
                  <c:v>506933.13899999997</c:v>
                </c:pt>
                <c:pt idx="48">
                  <c:v>411399.48900000006</c:v>
                </c:pt>
                <c:pt idx="49">
                  <c:v>422929.223</c:v>
                </c:pt>
                <c:pt idx="50">
                  <c:v>529577.59699999995</c:v>
                </c:pt>
                <c:pt idx="51">
                  <c:v>478378.57499999995</c:v>
                </c:pt>
              </c:numCache>
            </c:numRef>
          </c:val>
          <c:smooth val="0"/>
          <c:extLst>
            <c:ext xmlns:c16="http://schemas.microsoft.com/office/drawing/2014/chart" uri="{C3380CC4-5D6E-409C-BE32-E72D297353CC}">
              <c16:uniqueId val="{00000005-194D-42E6-88B1-B35C1D03FA29}"/>
            </c:ext>
          </c:extLst>
        </c:ser>
        <c:dLbls>
          <c:showLegendKey val="0"/>
          <c:showVal val="0"/>
          <c:showCatName val="0"/>
          <c:showSerName val="0"/>
          <c:showPercent val="0"/>
          <c:showBubbleSize val="0"/>
        </c:dLbls>
        <c:marker val="1"/>
        <c:smooth val="0"/>
        <c:axId val="838264512"/>
        <c:axId val="838260248"/>
        <c:extLst/>
      </c:lineChart>
      <c:catAx>
        <c:axId val="83826451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b" anchorCtr="1"/>
          <a:lstStyle/>
          <a:p>
            <a:pPr>
              <a:defRPr sz="900" b="0" i="0" u="none" strike="noStrike" kern="1200" baseline="0">
                <a:solidFill>
                  <a:sysClr val="windowText" lastClr="000000"/>
                </a:solidFill>
                <a:latin typeface="+mn-lt"/>
                <a:ea typeface="+mn-ea"/>
                <a:cs typeface="+mn-cs"/>
              </a:defRPr>
            </a:pPr>
            <a:endParaRPr lang="sv-SE"/>
          </a:p>
        </c:txPr>
        <c:crossAx val="838260248"/>
        <c:crosses val="autoZero"/>
        <c:auto val="1"/>
        <c:lblAlgn val="ctr"/>
        <c:lblOffset val="23"/>
        <c:tickLblSkip val="1"/>
        <c:tickMarkSkip val="2"/>
        <c:noMultiLvlLbl val="0"/>
      </c:catAx>
      <c:valAx>
        <c:axId val="838260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Tusentals tågkm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0"/>
        <c:majorTickMark val="out"/>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838264512"/>
        <c:crossesAt val="1"/>
        <c:crossBetween val="between"/>
        <c:dispUnits>
          <c:builtInUnit val="thousands"/>
        </c:dispUnits>
      </c:valAx>
      <c:spPr>
        <a:noFill/>
        <a:ln>
          <a:noFill/>
        </a:ln>
        <a:effectLst/>
      </c:spPr>
    </c:plotArea>
    <c:legend>
      <c:legendPos val="r"/>
      <c:layout>
        <c:manualLayout>
          <c:xMode val="edge"/>
          <c:yMode val="edge"/>
          <c:x val="0.77643798018404264"/>
          <c:y val="0.15866246013525029"/>
          <c:w val="0.21165725977108177"/>
          <c:h val="0.605844376486578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sv-S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chart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F8220A8-4408-4041-A464-CBC573FEB617}">
  <sheetPr codeName="Diagram3"/>
  <sheetViews>
    <sheetView zoomScale="133" workbookViewId="0" zoomToFit="1"/>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627DAB3-EC65-46C4-8D93-AD406E1753CA}">
  <sheetPr/>
  <sheetViews>
    <sheetView zoomScale="133" workbookViewId="0" zoomToFit="1"/>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8022C94-16D5-4549-BABC-DAF5771A2468}">
  <sheetPr/>
  <sheetViews>
    <sheetView zoomScale="133" workbookViewId="0" zoomToFit="1"/>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019DE89-9A52-4FD7-8644-7AD7A6186E65}">
  <sheetPr codeName="Diagram11"/>
  <sheetViews>
    <sheetView zoomScale="88" workbookViewId="0" zoomToFit="1"/>
  </sheetViews>
  <pageMargins left="0.7" right="0.7" top="0.75" bottom="0.75" header="0.3" footer="0.3"/>
  <pageSetup paperSize="9" orientation="portrait" r:id="rId1"/>
  <drawing r:id="rId2"/>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3B7918F-8A40-4A48-847C-CE0C8248B0C1}">
  <sheetPr codeName="Diagram12"/>
  <sheetViews>
    <sheetView zoomScale="133" workbookViewId="0" zoomToFit="1"/>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87DBDF8-E979-4CA8-A0BA-0BE9DFA66900}">
  <sheetPr codeName="Diagram13"/>
  <sheetViews>
    <sheetView zoomScale="133" workbookViewId="0" zoomToFit="1"/>
  </sheetViews>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D5E91D2-EDC8-4BC6-BC73-181F73109BAC}">
  <sheetPr/>
  <sheetViews>
    <sheetView zoomScale="85" workbookViewId="0"/>
  </sheetViews>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5E1A656-387B-4825-9BE5-0E2744404E0B}">
  <sheetPr/>
  <sheetViews>
    <sheetView zoomScale="85" workbookViewId="0"/>
  </sheetViews>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065F0A2-28ED-4227-9432-B902FB726693}">
  <sheetPr/>
  <sheetViews>
    <sheetView zoomScale="133" workbookViewId="0" zoomToFit="1"/>
  </sheetViews>
  <pageMargins left="0.7" right="0.7" top="0.75" bottom="0.75" header="0.3" footer="0.3"/>
  <drawing r:id="rId1"/>
</chartsheet>
</file>

<file path=xl/chartsheets/sheet1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05377C6-8D35-49BE-84E6-8665A4755F34}">
  <sheetPr/>
  <sheetViews>
    <sheetView zoomScale="133" workbookViewId="0" zoomToFit="1"/>
  </sheetViews>
  <pageMargins left="0.7" right="0.7" top="0.75" bottom="0.75" header="0.3" footer="0.3"/>
  <drawing r:id="rId1"/>
</chartsheet>
</file>

<file path=xl/chartsheets/sheet1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AD02D71-3E7F-4270-B9CF-E7B452EFA61D}">
  <sheetPr/>
  <sheetViews>
    <sheetView zoomScale="133"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C7F9CB1-1A8C-434A-ABF6-E8945C6F03DC}">
  <sheetPr codeName="Diagram4"/>
  <sheetViews>
    <sheetView zoomScale="133" workbookViewId="0" zoomToFit="1"/>
  </sheetViews>
  <pageMargins left="0.7" right="0.7" top="0.75" bottom="0.75" header="0.3" footer="0.3"/>
  <drawing r:id="rId1"/>
</chartsheet>
</file>

<file path=xl/chartsheets/sheet2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C04F5C7-9232-457E-BF78-3C1D843AC82F}">
  <sheetPr/>
  <sheetViews>
    <sheetView zoomScale="93" workbookViewId="0"/>
  </sheetViews>
  <pageMargins left="0.7" right="0.7" top="0.75" bottom="0.75" header="0.3" footer="0.3"/>
  <drawing r:id="rId1"/>
</chartsheet>
</file>

<file path=xl/chartsheets/sheet2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748BA5C-131A-44B6-8770-1C0163EF94F0}">
  <sheetPr/>
  <sheetViews>
    <sheetView zoomScale="133" workbookViewId="0" zoomToFit="1"/>
  </sheetViews>
  <pageMargins left="0.7" right="0.7" top="0.75" bottom="0.75" header="0.3" footer="0.3"/>
  <drawing r:id="rId1"/>
</chartsheet>
</file>

<file path=xl/chartsheets/sheet2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6616274-00B1-49D8-8EA1-A482AB96EB9A}">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7C4010B-0D60-4418-9080-6FA47D29595D}">
  <sheetPr codeName="Diagram2"/>
  <sheetViews>
    <sheetView zoomScale="133"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CF6E33E-2A9E-413B-9C37-5B6351F688EA}">
  <sheetPr/>
  <sheetViews>
    <sheetView zoomScale="133"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161D2EE-D25C-4E5B-8BE7-50DBFD1EAFF8}">
  <sheetPr/>
  <sheetViews>
    <sheetView zoomScale="133"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28B04B5-FB73-4608-B036-87AEE7CFD263}">
  <sheetPr/>
  <sheetViews>
    <sheetView zoomScale="133"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A652440-EDA9-44E5-BCB7-F3428756C226}">
  <sheetPr/>
  <sheetViews>
    <sheetView zoomScale="133"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190B646-CB4C-4136-A011-F76952D17507}">
  <sheetPr/>
  <sheetViews>
    <sheetView zoomScale="133"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AE04397-3066-4001-BB2B-DF169101E295}">
  <sheetPr/>
  <sheetViews>
    <sheetView zoomScale="133"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153078</xdr:colOff>
      <xdr:row>5</xdr:row>
      <xdr:rowOff>153079</xdr:rowOff>
    </xdr:from>
    <xdr:to>
      <xdr:col>4</xdr:col>
      <xdr:colOff>255133</xdr:colOff>
      <xdr:row>9</xdr:row>
      <xdr:rowOff>108914</xdr:rowOff>
    </xdr:to>
    <xdr:pic>
      <xdr:nvPicPr>
        <xdr:cNvPr id="4" name="Bildobjekt 3">
          <a:extLst>
            <a:ext uri="{FF2B5EF4-FFF2-40B4-BE49-F238E27FC236}">
              <a16:creationId xmlns:a16="http://schemas.microsoft.com/office/drawing/2014/main" id="{19F19698-28D2-43FF-823E-170CABD144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1940" y="1207633"/>
          <a:ext cx="2168639" cy="60217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D06A938E-1BB2-441B-91B2-3518E5D5A0D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5EAF7788-C8A8-499F-86ED-DECB11D2933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2A33322B-5D96-4633-BDDB-B5CDC09E635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6169602" cy="9211108"/>
    <xdr:graphicFrame macro="">
      <xdr:nvGraphicFramePr>
        <xdr:cNvPr id="2" name="Diagram 1">
          <a:extLst>
            <a:ext uri="{FF2B5EF4-FFF2-40B4-BE49-F238E27FC236}">
              <a16:creationId xmlns:a16="http://schemas.microsoft.com/office/drawing/2014/main" id="{134025B8-EC1C-40A5-81CC-4A1F67A26A5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B8004E44-11D2-4D9F-A8BE-0B3864D9E2B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A1FDA494-BBB0-4F03-8DB4-5AF4DC0AD79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312088" cy="6084794"/>
    <xdr:graphicFrame macro="">
      <xdr:nvGraphicFramePr>
        <xdr:cNvPr id="2" name="Diagram 1">
          <a:extLst>
            <a:ext uri="{FF2B5EF4-FFF2-40B4-BE49-F238E27FC236}">
              <a16:creationId xmlns:a16="http://schemas.microsoft.com/office/drawing/2014/main" id="{DAAA8170-039F-4712-9C95-9321100E0E8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312088" cy="6084794"/>
    <xdr:graphicFrame macro="">
      <xdr:nvGraphicFramePr>
        <xdr:cNvPr id="2" name="Diagram 1">
          <a:extLst>
            <a:ext uri="{FF2B5EF4-FFF2-40B4-BE49-F238E27FC236}">
              <a16:creationId xmlns:a16="http://schemas.microsoft.com/office/drawing/2014/main" id="{8E7FDB98-3C85-4966-AF80-40E18F34319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EA130152-7DCF-4550-AC55-7F1B72AD542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73C4B1A2-F78D-4440-903A-13DD4BF217A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D4A41A8A-3EB6-4399-9500-6C51901A2C7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69A353EE-521C-4317-A19D-D285C98007E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9299677" cy="6073468"/>
    <xdr:graphicFrame macro="">
      <xdr:nvGraphicFramePr>
        <xdr:cNvPr id="2" name="Diagram 1">
          <a:extLst>
            <a:ext uri="{FF2B5EF4-FFF2-40B4-BE49-F238E27FC236}">
              <a16:creationId xmlns:a16="http://schemas.microsoft.com/office/drawing/2014/main" id="{EC2CC8A8-75BE-4C0F-B1CA-B0984FCEB6A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9CD6061A-CB90-4D4F-8E40-39E4081AB9C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305925" cy="6076950"/>
    <xdr:graphicFrame macro="">
      <xdr:nvGraphicFramePr>
        <xdr:cNvPr id="2" name="Diagram 1">
          <a:extLst>
            <a:ext uri="{FF2B5EF4-FFF2-40B4-BE49-F238E27FC236}">
              <a16:creationId xmlns:a16="http://schemas.microsoft.com/office/drawing/2014/main" id="{43848026-B4D4-4B9C-B78A-3B18E3037FD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26718DF7-4737-41BC-A123-292095CFBE6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11CBC829-7273-4340-8AB7-EDFDFF4BA5B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C9D4969B-FCF6-4239-9322-1191CA520E3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6A85833C-0835-4937-BF57-958F4868536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24CBDEB4-DCD9-4C9A-8198-0D4E9C1B7A2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72CE20DA-5286-477F-8A33-D9E4C4A25F9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04339393-CFD1-4523-A3E1-CAF9B8F4178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me\Downloads\sjotrafik-2020-kvartal-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kt/PROJEKT%20UNS%20p&#229;%20G/Transportl&#228;get/Sj&#246;trafiken/xxxxxxxsj&#24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trafa.se/globalassets/statistik/sjotrafik/sjotrafik/2018/sjotrafik-2018-kvartal-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Figur A"/>
      <sheetName val="Figur B"/>
      <sheetName val="Figur C"/>
      <sheetName val="Q1"/>
      <sheetName val="Q2"/>
      <sheetName val="Q3"/>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Fakta om statistiken"/>
      <sheetName val="Innehåll–Contents"/>
      <sheetName val="Sammanfattning–Summary"/>
      <sheetName val="Tabell 1A"/>
      <sheetName val="Tabell 1B"/>
      <sheetName val="Tabell 2"/>
      <sheetName val="Tabell 3A"/>
      <sheetName val="Tabell 3B"/>
      <sheetName val="Tabell 4A"/>
      <sheetName val="Tabell 4B"/>
      <sheetName val="Tabell 5A"/>
      <sheetName val="Tabell 5B"/>
      <sheetName val="Tabell 6"/>
      <sheetName val="Bilaga 1"/>
      <sheetName val="Bilaga 2"/>
      <sheetName val="Bilaga 3"/>
      <sheetName val="Bilaga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TA Typsnitt">
      <a:majorFont>
        <a:latin typeface="Arial"/>
        <a:ea typeface=""/>
        <a:cs typeface="Arial"/>
      </a:majorFont>
      <a:minorFont>
        <a:latin typeface="Arial"/>
        <a:ea typeface=""/>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ia.melkersson@trafa.s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oresundsbron.com/sv/traffic-stats"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vayla.fi/sv/trafikleder/material/statistik/vagstatistik/granstrafik"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arbetsformedlingen.se/statistik/varse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ikverket.se/tjanster/trafiktjanster/Vagtrafik--och-hastighetsdata/trafikarbetets-forandring-pa-det-statliga-vagnatet-tf/trafikforandringar-under-coronavirus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transportstyrelsen.se/sv/vagtrafik/Trangselskat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trafa.se/sjofart/sjotrafi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F8B11-6453-4EF8-B055-0352AD28FFC8}">
  <sheetPr codeName="Blad2"/>
  <dimension ref="A1:V28"/>
  <sheetViews>
    <sheetView tabSelected="1" zoomScaleNormal="100" zoomScaleSheetLayoutView="112" workbookViewId="0">
      <selection sqref="A1:V1"/>
    </sheetView>
  </sheetViews>
  <sheetFormatPr defaultRowHeight="12.75" x14ac:dyDescent="0.2"/>
  <cols>
    <col min="1" max="4" width="9" style="6"/>
    <col min="5" max="5" width="14.125" style="6" customWidth="1"/>
    <col min="6" max="18" width="9" style="6"/>
    <col min="19" max="19" width="0.125" style="6" customWidth="1"/>
    <col min="20" max="21" width="9" style="6" hidden="1" customWidth="1"/>
    <col min="22" max="22" width="0.125" style="6" hidden="1" customWidth="1"/>
    <col min="23" max="16384" width="9" style="6"/>
  </cols>
  <sheetData>
    <row r="1" spans="1:22" ht="32.25" customHeight="1" x14ac:dyDescent="0.2">
      <c r="A1" s="264"/>
      <c r="B1" s="265"/>
      <c r="C1" s="265"/>
      <c r="D1" s="265"/>
      <c r="E1" s="265"/>
      <c r="F1" s="265"/>
      <c r="G1" s="265"/>
      <c r="H1" s="265"/>
      <c r="I1" s="265"/>
      <c r="J1" s="265"/>
      <c r="K1" s="265"/>
      <c r="L1" s="265"/>
      <c r="M1" s="265"/>
      <c r="N1" s="265"/>
      <c r="O1" s="265"/>
      <c r="P1" s="265"/>
      <c r="Q1" s="265"/>
      <c r="R1" s="265"/>
      <c r="S1" s="266"/>
      <c r="T1" s="266"/>
      <c r="U1" s="266"/>
      <c r="V1" s="266"/>
    </row>
    <row r="11" spans="1:22" ht="65.25" customHeight="1" x14ac:dyDescent="0.4">
      <c r="B11" s="7" t="s">
        <v>33</v>
      </c>
    </row>
    <row r="12" spans="1:22" ht="20.25" x14ac:dyDescent="0.3">
      <c r="B12" s="8" t="s">
        <v>34</v>
      </c>
    </row>
    <row r="13" spans="1:22" ht="18.75" x14ac:dyDescent="0.3">
      <c r="B13" s="9"/>
    </row>
    <row r="14" spans="1:22" ht="14.25" customHeight="1" x14ac:dyDescent="0.2">
      <c r="B14" s="10" t="s">
        <v>212</v>
      </c>
      <c r="F14" s="269" t="s">
        <v>283</v>
      </c>
      <c r="N14" s="6" t="s">
        <v>31</v>
      </c>
    </row>
    <row r="15" spans="1:22" ht="16.5" customHeight="1" x14ac:dyDescent="0.3">
      <c r="B15" s="9"/>
    </row>
    <row r="16" spans="1:22" ht="16.5" customHeight="1" x14ac:dyDescent="0.2">
      <c r="B16" s="10" t="s">
        <v>74</v>
      </c>
    </row>
    <row r="17" spans="2:7" x14ac:dyDescent="0.2">
      <c r="B17" s="11" t="s">
        <v>32</v>
      </c>
    </row>
    <row r="18" spans="2:7" x14ac:dyDescent="0.2">
      <c r="B18" s="15" t="s">
        <v>38</v>
      </c>
    </row>
    <row r="20" spans="2:7" x14ac:dyDescent="0.2">
      <c r="B20" s="10"/>
    </row>
    <row r="21" spans="2:7" x14ac:dyDescent="0.2">
      <c r="B21" s="16" t="s">
        <v>211</v>
      </c>
      <c r="C21" s="16"/>
      <c r="D21" s="16"/>
      <c r="E21" s="16"/>
      <c r="F21" s="16"/>
      <c r="G21" s="16"/>
    </row>
    <row r="22" spans="2:7" ht="18.75" x14ac:dyDescent="0.3">
      <c r="B22" s="12"/>
    </row>
    <row r="23" spans="2:7" x14ac:dyDescent="0.2">
      <c r="B23" s="10"/>
    </row>
    <row r="24" spans="2:7" x14ac:dyDescent="0.2">
      <c r="B24" s="13"/>
    </row>
    <row r="25" spans="2:7" x14ac:dyDescent="0.2">
      <c r="B25" s="13"/>
    </row>
    <row r="26" spans="2:7" x14ac:dyDescent="0.2">
      <c r="B26" s="13"/>
    </row>
    <row r="27" spans="2:7" x14ac:dyDescent="0.2">
      <c r="B27" s="13"/>
    </row>
    <row r="28" spans="2:7" x14ac:dyDescent="0.2">
      <c r="B28" s="14"/>
    </row>
  </sheetData>
  <mergeCells count="1">
    <mergeCell ref="A1:V1"/>
  </mergeCells>
  <hyperlinks>
    <hyperlink ref="B18" r:id="rId1" xr:uid="{264FA8D2-8A41-44BC-B3FD-EB048AF8FBAD}"/>
  </hyperlinks>
  <pageMargins left="0.7" right="0.7" top="0.75" bottom="0.75" header="0.3" footer="0.3"/>
  <pageSetup paperSize="9" scale="6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C1F7C-5A47-40E8-A407-331310D0A006}">
  <sheetPr>
    <tabColor rgb="FFFFFF00"/>
  </sheetPr>
  <dimension ref="A1:J51"/>
  <sheetViews>
    <sheetView showGridLines="0" zoomScaleNormal="100" zoomScaleSheetLayoutView="98" workbookViewId="0"/>
  </sheetViews>
  <sheetFormatPr defaultRowHeight="14.25" x14ac:dyDescent="0.2"/>
  <cols>
    <col min="1" max="9" width="9" style="38"/>
    <col min="10" max="10" width="9" style="2"/>
  </cols>
  <sheetData>
    <row r="1" spans="1:9" s="2" customFormat="1" x14ac:dyDescent="0.2">
      <c r="A1" s="39" t="s">
        <v>243</v>
      </c>
      <c r="B1" s="38"/>
      <c r="C1" s="38"/>
      <c r="D1" s="38"/>
      <c r="E1" s="38"/>
      <c r="F1" s="38"/>
      <c r="G1" s="38"/>
      <c r="H1" s="38"/>
      <c r="I1" s="38"/>
    </row>
    <row r="2" spans="1:9" s="2" customFormat="1" x14ac:dyDescent="0.2">
      <c r="A2" s="227" t="s">
        <v>244</v>
      </c>
      <c r="B2" s="38"/>
      <c r="C2" s="38"/>
      <c r="D2" s="38"/>
      <c r="E2" s="38"/>
      <c r="F2" s="38"/>
      <c r="G2" s="38"/>
      <c r="H2" s="38"/>
      <c r="I2" s="38"/>
    </row>
    <row r="4" spans="1:9" x14ac:dyDescent="0.2">
      <c r="D4" s="39" t="s">
        <v>107</v>
      </c>
      <c r="G4" s="39" t="s">
        <v>106</v>
      </c>
    </row>
    <row r="5" spans="1:9" x14ac:dyDescent="0.2">
      <c r="D5" s="45">
        <v>2019</v>
      </c>
      <c r="E5" s="45">
        <v>2020</v>
      </c>
      <c r="F5" s="46"/>
      <c r="G5" s="45">
        <v>2019</v>
      </c>
      <c r="H5" s="45">
        <v>2020</v>
      </c>
    </row>
    <row r="6" spans="1:9" x14ac:dyDescent="0.2">
      <c r="C6" s="47">
        <v>11</v>
      </c>
      <c r="D6" s="40">
        <v>2996</v>
      </c>
      <c r="E6" s="41">
        <v>2602</v>
      </c>
      <c r="F6" s="47"/>
      <c r="G6" s="40">
        <v>5325</v>
      </c>
      <c r="H6" s="41">
        <v>4640</v>
      </c>
    </row>
    <row r="7" spans="1:9" x14ac:dyDescent="0.2">
      <c r="A7" s="38" t="s">
        <v>93</v>
      </c>
      <c r="B7" s="38" t="s">
        <v>93</v>
      </c>
      <c r="C7" s="47">
        <v>12</v>
      </c>
      <c r="D7" s="40">
        <v>3029</v>
      </c>
      <c r="E7" s="42">
        <v>1757</v>
      </c>
      <c r="F7" s="47"/>
      <c r="G7" s="40">
        <v>5277</v>
      </c>
      <c r="H7" s="42">
        <v>2531</v>
      </c>
    </row>
    <row r="8" spans="1:9" x14ac:dyDescent="0.2">
      <c r="C8" s="47">
        <v>13</v>
      </c>
      <c r="D8" s="40">
        <v>2980</v>
      </c>
      <c r="E8" s="42">
        <v>1119</v>
      </c>
      <c r="F8" s="47"/>
      <c r="G8" s="40">
        <v>5336</v>
      </c>
      <c r="H8" s="42">
        <v>994</v>
      </c>
    </row>
    <row r="9" spans="1:9" x14ac:dyDescent="0.2">
      <c r="C9" s="47">
        <v>14</v>
      </c>
      <c r="D9" s="40">
        <v>2972</v>
      </c>
      <c r="E9" s="43">
        <v>836</v>
      </c>
      <c r="F9" s="47"/>
      <c r="G9" s="40">
        <v>5538</v>
      </c>
      <c r="H9" s="43">
        <v>661</v>
      </c>
    </row>
    <row r="10" spans="1:9" x14ac:dyDescent="0.2">
      <c r="C10" s="47">
        <v>15</v>
      </c>
      <c r="D10" s="40">
        <v>2958</v>
      </c>
      <c r="E10" s="43">
        <v>607</v>
      </c>
      <c r="F10" s="47"/>
      <c r="G10" s="40">
        <v>5688</v>
      </c>
      <c r="H10" s="43">
        <v>488</v>
      </c>
    </row>
    <row r="11" spans="1:9" x14ac:dyDescent="0.2">
      <c r="A11" s="38" t="s">
        <v>92</v>
      </c>
      <c r="B11" s="38" t="s">
        <v>92</v>
      </c>
      <c r="C11" s="47">
        <v>16</v>
      </c>
      <c r="D11" s="40">
        <v>2267</v>
      </c>
      <c r="E11" s="44">
        <v>594</v>
      </c>
      <c r="F11" s="47"/>
      <c r="G11" s="40">
        <v>5160</v>
      </c>
      <c r="H11" s="44">
        <v>525</v>
      </c>
    </row>
    <row r="12" spans="1:9" x14ac:dyDescent="0.2">
      <c r="C12" s="47">
        <v>17</v>
      </c>
      <c r="D12" s="40">
        <v>2687</v>
      </c>
      <c r="E12" s="44">
        <v>723</v>
      </c>
      <c r="F12" s="47"/>
      <c r="G12" s="40">
        <v>5376</v>
      </c>
      <c r="H12" s="44">
        <v>544</v>
      </c>
    </row>
    <row r="13" spans="1:9" x14ac:dyDescent="0.2">
      <c r="C13" s="47">
        <v>18</v>
      </c>
      <c r="D13" s="40">
        <v>2016</v>
      </c>
      <c r="E13" s="44">
        <v>572</v>
      </c>
      <c r="F13" s="47"/>
      <c r="G13" s="40">
        <v>4870</v>
      </c>
      <c r="H13" s="44">
        <v>517</v>
      </c>
    </row>
    <row r="14" spans="1:9" x14ac:dyDescent="0.2">
      <c r="C14" s="47">
        <v>19</v>
      </c>
      <c r="D14" s="40">
        <v>2912</v>
      </c>
      <c r="E14" s="44">
        <v>674</v>
      </c>
      <c r="F14" s="47"/>
      <c r="G14" s="40">
        <v>5820</v>
      </c>
      <c r="H14" s="44">
        <v>624</v>
      </c>
    </row>
    <row r="15" spans="1:9" x14ac:dyDescent="0.2">
      <c r="A15" s="38" t="s">
        <v>22</v>
      </c>
      <c r="B15" s="38" t="s">
        <v>16</v>
      </c>
      <c r="C15" s="47">
        <v>20</v>
      </c>
      <c r="D15" s="40">
        <v>2949</v>
      </c>
      <c r="E15" s="44">
        <v>734</v>
      </c>
      <c r="F15" s="47"/>
      <c r="G15" s="40">
        <v>5872</v>
      </c>
      <c r="H15" s="44">
        <v>642</v>
      </c>
    </row>
    <row r="16" spans="1:9" x14ac:dyDescent="0.2">
      <c r="C16" s="47">
        <v>21</v>
      </c>
      <c r="D16" s="40">
        <v>3009</v>
      </c>
      <c r="E16" s="44">
        <v>618</v>
      </c>
      <c r="F16" s="47"/>
      <c r="G16" s="40">
        <v>6078</v>
      </c>
      <c r="H16" s="44">
        <v>613</v>
      </c>
    </row>
    <row r="17" spans="1:8" x14ac:dyDescent="0.2">
      <c r="C17" s="47">
        <v>22</v>
      </c>
      <c r="D17" s="40">
        <v>2369</v>
      </c>
      <c r="E17" s="44">
        <v>752</v>
      </c>
      <c r="F17" s="47"/>
      <c r="G17" s="40">
        <v>5761</v>
      </c>
      <c r="H17" s="44">
        <v>694</v>
      </c>
    </row>
    <row r="18" spans="1:8" x14ac:dyDescent="0.2">
      <c r="C18" s="47">
        <v>23</v>
      </c>
      <c r="D18" s="40">
        <v>2452</v>
      </c>
      <c r="E18" s="44">
        <v>727</v>
      </c>
      <c r="F18" s="47"/>
      <c r="G18" s="40">
        <v>6066</v>
      </c>
      <c r="H18" s="44">
        <v>713</v>
      </c>
    </row>
    <row r="19" spans="1:8" x14ac:dyDescent="0.2">
      <c r="C19" s="47">
        <v>24</v>
      </c>
      <c r="D19" s="40">
        <v>2960</v>
      </c>
      <c r="E19" s="44">
        <v>728</v>
      </c>
      <c r="F19" s="47"/>
      <c r="G19" s="40">
        <v>6321</v>
      </c>
      <c r="H19" s="44">
        <v>796</v>
      </c>
    </row>
    <row r="20" spans="1:8" x14ac:dyDescent="0.2">
      <c r="A20" s="38" t="s">
        <v>91</v>
      </c>
      <c r="B20" s="38" t="s">
        <v>91</v>
      </c>
      <c r="C20" s="47">
        <v>25</v>
      </c>
      <c r="D20" s="40">
        <v>2283</v>
      </c>
      <c r="E20" s="44">
        <v>797</v>
      </c>
      <c r="F20" s="47"/>
      <c r="G20" s="40">
        <v>6100</v>
      </c>
      <c r="H20" s="44">
        <v>811</v>
      </c>
    </row>
    <row r="21" spans="1:8" x14ac:dyDescent="0.2">
      <c r="C21" s="47">
        <v>26</v>
      </c>
      <c r="D21" s="40">
        <v>2436</v>
      </c>
      <c r="E21" s="44">
        <v>910</v>
      </c>
      <c r="F21" s="47"/>
      <c r="G21" s="40">
        <v>6093</v>
      </c>
      <c r="H21" s="44">
        <v>926</v>
      </c>
    </row>
    <row r="22" spans="1:8" x14ac:dyDescent="0.2">
      <c r="C22" s="47">
        <v>27</v>
      </c>
      <c r="D22" s="40">
        <v>2294</v>
      </c>
      <c r="E22" s="44">
        <v>947</v>
      </c>
      <c r="F22" s="47"/>
      <c r="G22" s="40">
        <v>5839</v>
      </c>
      <c r="H22" s="44">
        <v>1222</v>
      </c>
    </row>
    <row r="23" spans="1:8" x14ac:dyDescent="0.2">
      <c r="C23" s="47">
        <v>28</v>
      </c>
      <c r="D23" s="40">
        <v>1780</v>
      </c>
      <c r="E23" s="44">
        <v>919</v>
      </c>
      <c r="F23" s="47"/>
      <c r="G23" s="40">
        <v>5769</v>
      </c>
      <c r="H23" s="44">
        <v>1274</v>
      </c>
    </row>
    <row r="24" spans="1:8" x14ac:dyDescent="0.2">
      <c r="A24" s="38" t="s">
        <v>90</v>
      </c>
      <c r="B24" s="38" t="s">
        <v>90</v>
      </c>
      <c r="C24" s="47">
        <v>29</v>
      </c>
      <c r="D24" s="40">
        <v>1778</v>
      </c>
      <c r="E24" s="44">
        <v>894</v>
      </c>
      <c r="F24" s="47"/>
      <c r="G24" s="40">
        <v>5672</v>
      </c>
      <c r="H24" s="44">
        <v>1343</v>
      </c>
    </row>
    <row r="25" spans="1:8" x14ac:dyDescent="0.2">
      <c r="C25" s="47">
        <v>30</v>
      </c>
      <c r="D25" s="40">
        <v>1806</v>
      </c>
      <c r="E25" s="44">
        <v>899</v>
      </c>
      <c r="F25" s="47"/>
      <c r="G25" s="40">
        <v>5658</v>
      </c>
      <c r="H25" s="44">
        <v>1319</v>
      </c>
    </row>
    <row r="26" spans="1:8" x14ac:dyDescent="0.2">
      <c r="C26" s="47">
        <v>31</v>
      </c>
      <c r="D26" s="40">
        <v>1814</v>
      </c>
      <c r="E26" s="44">
        <v>849</v>
      </c>
      <c r="F26" s="47"/>
      <c r="G26" s="40">
        <v>5619</v>
      </c>
      <c r="H26" s="44">
        <v>1361</v>
      </c>
    </row>
    <row r="27" spans="1:8" x14ac:dyDescent="0.2">
      <c r="C27" s="47">
        <v>32</v>
      </c>
      <c r="D27" s="40">
        <v>1915</v>
      </c>
      <c r="E27" s="41">
        <v>953</v>
      </c>
      <c r="F27" s="47"/>
      <c r="G27" s="40">
        <v>5628</v>
      </c>
      <c r="H27" s="41">
        <v>1532</v>
      </c>
    </row>
    <row r="28" spans="1:8" x14ac:dyDescent="0.2">
      <c r="A28" s="38" t="s">
        <v>89</v>
      </c>
      <c r="B28" s="38" t="s">
        <v>89</v>
      </c>
      <c r="C28" s="47">
        <v>33</v>
      </c>
      <c r="D28" s="40">
        <v>2320</v>
      </c>
      <c r="E28" s="42">
        <v>961</v>
      </c>
      <c r="F28" s="47"/>
      <c r="G28" s="40">
        <v>5782</v>
      </c>
      <c r="H28" s="42">
        <v>1691</v>
      </c>
    </row>
    <row r="29" spans="1:8" x14ac:dyDescent="0.2">
      <c r="C29" s="47">
        <v>34</v>
      </c>
      <c r="D29" s="40">
        <v>2609</v>
      </c>
      <c r="E29" s="42">
        <v>1146</v>
      </c>
      <c r="F29" s="47"/>
      <c r="G29" s="40">
        <v>5875</v>
      </c>
      <c r="H29" s="42">
        <v>1726</v>
      </c>
    </row>
    <row r="30" spans="1:8" x14ac:dyDescent="0.2">
      <c r="C30" s="47">
        <v>35</v>
      </c>
      <c r="D30" s="40">
        <v>2790</v>
      </c>
      <c r="E30" s="43">
        <v>1225</v>
      </c>
      <c r="F30" s="47"/>
      <c r="G30" s="40">
        <v>5939</v>
      </c>
      <c r="H30" s="43">
        <v>1703</v>
      </c>
    </row>
    <row r="31" spans="1:8" x14ac:dyDescent="0.2">
      <c r="C31" s="47">
        <v>36</v>
      </c>
      <c r="D31" s="40">
        <v>2816</v>
      </c>
      <c r="E31" s="43">
        <v>1201</v>
      </c>
      <c r="F31" s="47"/>
      <c r="G31" s="40">
        <v>6010</v>
      </c>
      <c r="H31" s="43">
        <v>1837</v>
      </c>
    </row>
    <row r="32" spans="1:8" x14ac:dyDescent="0.2">
      <c r="C32" s="47">
        <v>37</v>
      </c>
      <c r="D32" s="40">
        <v>2925</v>
      </c>
      <c r="E32" s="43">
        <v>1202</v>
      </c>
      <c r="F32" s="47"/>
      <c r="G32" s="40">
        <v>6002</v>
      </c>
      <c r="H32" s="43">
        <v>1751</v>
      </c>
    </row>
    <row r="33" spans="1:8" x14ac:dyDescent="0.2">
      <c r="A33" s="38" t="s">
        <v>88</v>
      </c>
      <c r="B33" s="38" t="s">
        <v>88</v>
      </c>
      <c r="C33" s="47">
        <v>38</v>
      </c>
      <c r="D33" s="40">
        <v>2885</v>
      </c>
      <c r="E33" s="43">
        <v>1311</v>
      </c>
      <c r="F33" s="47"/>
      <c r="G33" s="40">
        <v>6000</v>
      </c>
      <c r="H33" s="43">
        <v>1769</v>
      </c>
    </row>
    <row r="34" spans="1:8" x14ac:dyDescent="0.2">
      <c r="C34" s="47">
        <v>39</v>
      </c>
      <c r="D34" s="40">
        <v>2860</v>
      </c>
      <c r="E34" s="43">
        <v>1311</v>
      </c>
      <c r="F34" s="47"/>
      <c r="G34" s="40">
        <v>5940</v>
      </c>
      <c r="H34" s="43">
        <v>1777</v>
      </c>
    </row>
    <row r="35" spans="1:8" x14ac:dyDescent="0.2">
      <c r="C35" s="47">
        <v>40</v>
      </c>
      <c r="D35" s="40">
        <v>2885</v>
      </c>
      <c r="E35" s="43">
        <v>1282</v>
      </c>
      <c r="F35" s="47"/>
      <c r="G35" s="40">
        <v>5813</v>
      </c>
      <c r="H35" s="43">
        <v>1740</v>
      </c>
    </row>
    <row r="36" spans="1:8" x14ac:dyDescent="0.2">
      <c r="C36" s="47">
        <v>41</v>
      </c>
      <c r="D36" s="40">
        <v>2840</v>
      </c>
      <c r="E36" s="43">
        <v>1288</v>
      </c>
      <c r="F36" s="47"/>
      <c r="G36" s="40">
        <v>5685</v>
      </c>
      <c r="H36" s="43">
        <v>1739</v>
      </c>
    </row>
    <row r="37" spans="1:8" x14ac:dyDescent="0.2">
      <c r="A37" s="38" t="s">
        <v>87</v>
      </c>
      <c r="B37" s="38" t="s">
        <v>86</v>
      </c>
      <c r="C37" s="47">
        <v>42</v>
      </c>
      <c r="D37" s="40">
        <v>2838</v>
      </c>
      <c r="E37" s="43">
        <v>1259</v>
      </c>
      <c r="F37" s="47"/>
      <c r="G37" s="40">
        <v>5530</v>
      </c>
      <c r="H37" s="43">
        <v>1733</v>
      </c>
    </row>
    <row r="38" spans="1:8" x14ac:dyDescent="0.2">
      <c r="C38" s="47">
        <v>43</v>
      </c>
      <c r="D38" s="40">
        <v>2824</v>
      </c>
      <c r="E38" s="43">
        <v>1290</v>
      </c>
      <c r="F38" s="47"/>
      <c r="G38" s="40">
        <v>5619</v>
      </c>
      <c r="H38" s="43">
        <v>1766</v>
      </c>
    </row>
    <row r="39" spans="1:8" x14ac:dyDescent="0.2">
      <c r="C39" s="47">
        <v>44</v>
      </c>
      <c r="D39" s="40">
        <v>2412</v>
      </c>
      <c r="E39" s="43">
        <v>1273</v>
      </c>
      <c r="F39" s="47"/>
      <c r="G39" s="40">
        <v>5085</v>
      </c>
      <c r="H39" s="43">
        <v>1769</v>
      </c>
    </row>
    <row r="40" spans="1:8" x14ac:dyDescent="0.2">
      <c r="C40" s="47">
        <v>45</v>
      </c>
      <c r="D40" s="40">
        <v>2630</v>
      </c>
      <c r="E40" s="43">
        <v>1340</v>
      </c>
      <c r="F40" s="47"/>
      <c r="G40" s="40">
        <v>4935</v>
      </c>
      <c r="H40" s="43">
        <v>1593</v>
      </c>
    </row>
    <row r="41" spans="1:8" x14ac:dyDescent="0.2">
      <c r="A41" s="38" t="s">
        <v>85</v>
      </c>
      <c r="B41" s="38" t="s">
        <v>85</v>
      </c>
      <c r="C41" s="47">
        <v>46</v>
      </c>
      <c r="D41" s="40">
        <v>2665</v>
      </c>
      <c r="E41" s="43">
        <v>1272</v>
      </c>
      <c r="F41" s="47"/>
      <c r="G41" s="40">
        <v>4883</v>
      </c>
      <c r="H41" s="43">
        <v>1348</v>
      </c>
    </row>
    <row r="42" spans="1:8" x14ac:dyDescent="0.2">
      <c r="C42" s="47">
        <v>47</v>
      </c>
      <c r="D42" s="40">
        <v>2652</v>
      </c>
      <c r="E42" s="43">
        <v>1161</v>
      </c>
      <c r="F42" s="47"/>
      <c r="G42" s="40">
        <v>4833</v>
      </c>
      <c r="H42" s="43">
        <v>1252</v>
      </c>
    </row>
    <row r="43" spans="1:8" x14ac:dyDescent="0.2">
      <c r="C43" s="47">
        <v>48</v>
      </c>
      <c r="D43" s="40">
        <v>2682</v>
      </c>
      <c r="E43" s="43">
        <v>1102</v>
      </c>
      <c r="F43" s="47"/>
      <c r="G43" s="40">
        <v>4815</v>
      </c>
      <c r="H43" s="43">
        <v>1229</v>
      </c>
    </row>
    <row r="44" spans="1:8" x14ac:dyDescent="0.2">
      <c r="C44" s="47">
        <v>49</v>
      </c>
      <c r="D44" s="40">
        <v>2603</v>
      </c>
      <c r="E44" s="43">
        <v>948</v>
      </c>
      <c r="F44" s="47"/>
      <c r="G44" s="40">
        <v>4875</v>
      </c>
      <c r="H44" s="43">
        <v>1216</v>
      </c>
    </row>
    <row r="45" spans="1:8" x14ac:dyDescent="0.2">
      <c r="A45" s="38" t="s">
        <v>84</v>
      </c>
      <c r="B45" s="38" t="s">
        <v>84</v>
      </c>
      <c r="C45" s="47">
        <v>50</v>
      </c>
      <c r="D45" s="40">
        <v>2554</v>
      </c>
      <c r="E45" s="43">
        <v>978</v>
      </c>
      <c r="F45" s="47"/>
      <c r="G45" s="40">
        <v>4915</v>
      </c>
      <c r="H45" s="43">
        <v>1371</v>
      </c>
    </row>
    <row r="46" spans="1:8" x14ac:dyDescent="0.2">
      <c r="C46" s="47">
        <v>51</v>
      </c>
      <c r="D46" s="40">
        <v>2396</v>
      </c>
      <c r="E46" s="47">
        <v>1031</v>
      </c>
      <c r="F46" s="47"/>
      <c r="G46" s="40">
        <v>5009</v>
      </c>
      <c r="H46" s="47">
        <v>1648</v>
      </c>
    </row>
    <row r="47" spans="1:8" x14ac:dyDescent="0.2">
      <c r="C47" s="47">
        <v>52</v>
      </c>
      <c r="D47" s="40">
        <v>1159</v>
      </c>
      <c r="E47" s="47">
        <v>734</v>
      </c>
      <c r="F47" s="47"/>
      <c r="G47" s="40">
        <v>3628</v>
      </c>
      <c r="H47" s="47">
        <v>1365</v>
      </c>
    </row>
    <row r="48" spans="1:8" x14ac:dyDescent="0.2">
      <c r="C48" s="47">
        <v>53</v>
      </c>
      <c r="D48" s="40">
        <v>1231</v>
      </c>
      <c r="E48" s="47">
        <v>686</v>
      </c>
      <c r="F48" s="47"/>
      <c r="G48" s="40">
        <v>3987</v>
      </c>
      <c r="H48" s="47">
        <v>1220</v>
      </c>
    </row>
    <row r="50" spans="1:1" x14ac:dyDescent="0.2">
      <c r="A50" s="39" t="s">
        <v>223</v>
      </c>
    </row>
    <row r="51" spans="1:1" x14ac:dyDescent="0.2">
      <c r="A51" s="194" t="s">
        <v>224</v>
      </c>
    </row>
  </sheetData>
  <pageMargins left="0.7" right="0.7" top="0.75" bottom="0.75" header="0.3" footer="0.3"/>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F8264-9346-457F-8191-B79268E1FEA5}">
  <sheetPr>
    <tabColor rgb="FFFFFF00"/>
  </sheetPr>
  <dimension ref="A1:V41"/>
  <sheetViews>
    <sheetView zoomScaleNormal="100" zoomScaleSheetLayoutView="130" workbookViewId="0"/>
  </sheetViews>
  <sheetFormatPr defaultRowHeight="14.25" x14ac:dyDescent="0.2"/>
  <cols>
    <col min="1" max="1" width="7" style="34" customWidth="1"/>
    <col min="2" max="3" width="9" style="34"/>
    <col min="4" max="5" width="11" style="51" customWidth="1"/>
    <col min="6" max="6" width="11" style="52" customWidth="1"/>
    <col min="7" max="12" width="11" style="51" customWidth="1"/>
    <col min="13" max="14" width="11" style="154" customWidth="1"/>
    <col min="15" max="17" width="11" style="51" customWidth="1"/>
  </cols>
  <sheetData>
    <row r="1" spans="1:18" s="2" customFormat="1" x14ac:dyDescent="0.2">
      <c r="A1" s="179" t="s">
        <v>225</v>
      </c>
      <c r="B1" s="104"/>
      <c r="C1" s="104"/>
      <c r="D1" s="52"/>
      <c r="E1" s="52"/>
      <c r="F1" s="52"/>
      <c r="G1" s="52"/>
      <c r="H1" s="52"/>
      <c r="I1" s="52"/>
      <c r="J1" s="52"/>
      <c r="K1" s="52"/>
      <c r="L1" s="52"/>
      <c r="M1" s="216"/>
      <c r="N1" s="216"/>
      <c r="O1" s="52"/>
      <c r="P1" s="52"/>
      <c r="Q1" s="52"/>
    </row>
    <row r="2" spans="1:18" s="2" customFormat="1" x14ac:dyDescent="0.2">
      <c r="A2" s="194" t="s">
        <v>245</v>
      </c>
      <c r="B2" s="104"/>
      <c r="C2" s="104"/>
      <c r="D2" s="52"/>
      <c r="E2" s="52"/>
      <c r="F2" s="52"/>
      <c r="G2" s="52"/>
      <c r="H2" s="52"/>
      <c r="I2" s="52"/>
      <c r="J2" s="52"/>
      <c r="K2" s="52"/>
      <c r="L2" s="52"/>
      <c r="M2" s="216"/>
      <c r="N2" s="216"/>
      <c r="O2" s="52"/>
      <c r="P2" s="52"/>
      <c r="Q2" s="52"/>
    </row>
    <row r="4" spans="1:18" s="1" customFormat="1" ht="15" x14ac:dyDescent="0.25">
      <c r="A4" s="32">
        <v>2019</v>
      </c>
      <c r="B4" s="32"/>
      <c r="C4" s="32"/>
      <c r="D4" s="49" t="s">
        <v>106</v>
      </c>
      <c r="E4" s="49"/>
      <c r="F4" s="50"/>
      <c r="G4" s="49"/>
      <c r="H4" s="49"/>
      <c r="I4" s="49"/>
      <c r="J4" s="49"/>
      <c r="K4" s="49"/>
      <c r="L4" s="57"/>
      <c r="M4" s="57"/>
      <c r="N4" s="57"/>
      <c r="O4" s="57" t="s">
        <v>107</v>
      </c>
      <c r="P4" s="57"/>
      <c r="Q4" s="57" t="s">
        <v>108</v>
      </c>
      <c r="R4" s="59"/>
    </row>
    <row r="5" spans="1:18" s="1" customFormat="1" ht="15" x14ac:dyDescent="0.25">
      <c r="A5" s="32"/>
      <c r="B5" s="32"/>
      <c r="C5" s="32"/>
      <c r="D5" s="57" t="s">
        <v>95</v>
      </c>
      <c r="E5" s="57"/>
      <c r="F5" s="58"/>
      <c r="G5" s="57" t="s">
        <v>109</v>
      </c>
      <c r="H5" s="57"/>
      <c r="I5" s="57"/>
      <c r="J5" s="57" t="s">
        <v>110</v>
      </c>
      <c r="K5" s="49"/>
      <c r="L5" s="49"/>
      <c r="M5" s="57"/>
      <c r="N5" s="57"/>
      <c r="O5" s="49"/>
      <c r="P5" s="49"/>
      <c r="Q5" s="49"/>
    </row>
    <row r="6" spans="1:18" x14ac:dyDescent="0.2">
      <c r="D6" s="51" t="s">
        <v>100</v>
      </c>
      <c r="E6" s="51" t="s">
        <v>101</v>
      </c>
      <c r="F6" s="52" t="s">
        <v>96</v>
      </c>
      <c r="G6" s="51" t="s">
        <v>97</v>
      </c>
      <c r="H6" s="51" t="s">
        <v>98</v>
      </c>
      <c r="I6" s="51" t="s">
        <v>96</v>
      </c>
      <c r="J6" s="51" t="s">
        <v>97</v>
      </c>
      <c r="K6" s="51" t="s">
        <v>98</v>
      </c>
      <c r="L6" s="51" t="s">
        <v>96</v>
      </c>
      <c r="O6" s="51" t="s">
        <v>97</v>
      </c>
      <c r="P6" s="51" t="s">
        <v>98</v>
      </c>
    </row>
    <row r="7" spans="1:18" x14ac:dyDescent="0.2">
      <c r="D7" s="53" t="s">
        <v>103</v>
      </c>
      <c r="E7" s="53" t="s">
        <v>104</v>
      </c>
      <c r="F7" s="54" t="s">
        <v>105</v>
      </c>
      <c r="G7" s="53" t="s">
        <v>103</v>
      </c>
      <c r="H7" s="53" t="s">
        <v>104</v>
      </c>
      <c r="I7" s="53" t="s">
        <v>105</v>
      </c>
      <c r="J7" s="53" t="s">
        <v>103</v>
      </c>
      <c r="K7" s="53" t="s">
        <v>104</v>
      </c>
      <c r="L7" s="53" t="s">
        <v>105</v>
      </c>
      <c r="M7" s="197"/>
      <c r="N7" s="197"/>
      <c r="O7" s="53" t="s">
        <v>103</v>
      </c>
      <c r="P7" s="53" t="s">
        <v>104</v>
      </c>
      <c r="Q7" s="53"/>
    </row>
    <row r="8" spans="1:18" x14ac:dyDescent="0.2">
      <c r="B8" s="34" t="s">
        <v>48</v>
      </c>
      <c r="C8" s="154" t="s">
        <v>50</v>
      </c>
      <c r="D8" s="55">
        <v>918285</v>
      </c>
      <c r="E8" s="55">
        <v>802082</v>
      </c>
      <c r="F8" s="56">
        <v>1720367</v>
      </c>
      <c r="G8" s="55">
        <v>178888</v>
      </c>
      <c r="H8" s="55">
        <v>155588</v>
      </c>
      <c r="I8" s="55">
        <v>334476</v>
      </c>
      <c r="J8" s="55">
        <v>1097173</v>
      </c>
      <c r="K8" s="55">
        <v>957670</v>
      </c>
      <c r="L8" s="55">
        <v>2054843</v>
      </c>
      <c r="M8" s="154" t="s">
        <v>48</v>
      </c>
      <c r="N8" s="154" t="s">
        <v>50</v>
      </c>
      <c r="P8" s="55">
        <v>543168</v>
      </c>
      <c r="Q8" s="55">
        <v>2598011</v>
      </c>
    </row>
    <row r="9" spans="1:18" x14ac:dyDescent="0.2">
      <c r="B9" s="34" t="s">
        <v>49</v>
      </c>
      <c r="C9" s="154" t="s">
        <v>51</v>
      </c>
      <c r="D9" s="55">
        <v>825764</v>
      </c>
      <c r="E9" s="55">
        <v>866682</v>
      </c>
      <c r="F9" s="56">
        <v>1692446</v>
      </c>
      <c r="G9" s="55">
        <v>141422</v>
      </c>
      <c r="H9" s="55">
        <v>149159</v>
      </c>
      <c r="I9" s="55">
        <v>290581</v>
      </c>
      <c r="J9" s="55">
        <v>967186</v>
      </c>
      <c r="K9" s="55">
        <v>1015841</v>
      </c>
      <c r="L9" s="55">
        <v>1983027</v>
      </c>
      <c r="M9" s="154" t="s">
        <v>49</v>
      </c>
      <c r="N9" s="154" t="s">
        <v>51</v>
      </c>
      <c r="P9" s="55">
        <v>561082</v>
      </c>
      <c r="Q9" s="55">
        <v>2544109</v>
      </c>
    </row>
    <row r="10" spans="1:18" x14ac:dyDescent="0.2">
      <c r="B10" s="34" t="s">
        <v>14</v>
      </c>
      <c r="C10" s="154" t="s">
        <v>21</v>
      </c>
      <c r="D10" s="55">
        <v>1029725</v>
      </c>
      <c r="E10" s="55">
        <v>987914</v>
      </c>
      <c r="F10" s="56">
        <v>2017639</v>
      </c>
      <c r="G10" s="55">
        <v>165403</v>
      </c>
      <c r="H10" s="55">
        <v>138459</v>
      </c>
      <c r="I10" s="55">
        <v>303862</v>
      </c>
      <c r="J10" s="55">
        <v>1195128</v>
      </c>
      <c r="K10" s="55">
        <v>1126373</v>
      </c>
      <c r="L10" s="55">
        <v>2321501</v>
      </c>
      <c r="M10" s="154" t="s">
        <v>14</v>
      </c>
      <c r="N10" s="154" t="s">
        <v>21</v>
      </c>
      <c r="P10" s="55">
        <v>646618</v>
      </c>
      <c r="Q10" s="55">
        <v>2968119</v>
      </c>
    </row>
    <row r="11" spans="1:18" x14ac:dyDescent="0.2">
      <c r="B11" s="34" t="s">
        <v>15</v>
      </c>
      <c r="C11" s="154" t="s">
        <v>15</v>
      </c>
      <c r="D11" s="55">
        <v>1131789</v>
      </c>
      <c r="E11" s="55">
        <v>1140688</v>
      </c>
      <c r="F11" s="56">
        <v>2272477</v>
      </c>
      <c r="G11" s="55">
        <v>130270</v>
      </c>
      <c r="H11" s="55">
        <v>119210</v>
      </c>
      <c r="I11" s="55">
        <v>249480</v>
      </c>
      <c r="J11" s="55">
        <v>1262059</v>
      </c>
      <c r="K11" s="55">
        <v>1259898</v>
      </c>
      <c r="L11" s="55">
        <v>2521957</v>
      </c>
      <c r="M11" s="154" t="s">
        <v>15</v>
      </c>
      <c r="N11" s="154" t="s">
        <v>15</v>
      </c>
      <c r="P11" s="55">
        <v>568812</v>
      </c>
      <c r="Q11" s="55">
        <v>3090769</v>
      </c>
    </row>
    <row r="12" spans="1:18" x14ac:dyDescent="0.2">
      <c r="B12" s="34" t="s">
        <v>16</v>
      </c>
      <c r="C12" s="154" t="s">
        <v>22</v>
      </c>
      <c r="D12" s="55">
        <v>1260013</v>
      </c>
      <c r="E12" s="55">
        <v>1272530</v>
      </c>
      <c r="F12" s="56">
        <v>2532543</v>
      </c>
      <c r="G12" s="55">
        <v>132130</v>
      </c>
      <c r="H12" s="55">
        <v>117630</v>
      </c>
      <c r="I12" s="55">
        <v>249760</v>
      </c>
      <c r="J12" s="55">
        <v>1392143</v>
      </c>
      <c r="K12" s="55">
        <v>1390160</v>
      </c>
      <c r="L12" s="55">
        <v>2782303</v>
      </c>
      <c r="M12" s="154" t="s">
        <v>16</v>
      </c>
      <c r="N12" s="154" t="s">
        <v>22</v>
      </c>
      <c r="P12" s="55">
        <v>651794</v>
      </c>
      <c r="Q12" s="55">
        <v>3434097</v>
      </c>
    </row>
    <row r="13" spans="1:18" x14ac:dyDescent="0.2">
      <c r="B13" s="34" t="s">
        <v>17</v>
      </c>
      <c r="C13" s="154" t="s">
        <v>23</v>
      </c>
      <c r="D13" s="55">
        <v>1354321</v>
      </c>
      <c r="E13" s="55">
        <v>1445175</v>
      </c>
      <c r="F13" s="56">
        <v>2799496</v>
      </c>
      <c r="G13" s="55">
        <v>151076</v>
      </c>
      <c r="H13" s="55">
        <v>179664</v>
      </c>
      <c r="I13" s="55">
        <v>330740</v>
      </c>
      <c r="J13" s="55">
        <v>1505397</v>
      </c>
      <c r="K13" s="55">
        <v>1624839</v>
      </c>
      <c r="L13" s="55">
        <v>3130236</v>
      </c>
      <c r="M13" s="154" t="s">
        <v>17</v>
      </c>
      <c r="N13" s="154" t="s">
        <v>23</v>
      </c>
      <c r="P13" s="55">
        <v>581626</v>
      </c>
      <c r="Q13" s="55">
        <v>3711862</v>
      </c>
    </row>
    <row r="14" spans="1:18" x14ac:dyDescent="0.2">
      <c r="B14" s="34" t="s">
        <v>18</v>
      </c>
      <c r="C14" s="154" t="s">
        <v>24</v>
      </c>
      <c r="D14" s="55">
        <v>1450818</v>
      </c>
      <c r="E14" s="55">
        <v>1444575</v>
      </c>
      <c r="F14" s="56">
        <v>2895393</v>
      </c>
      <c r="G14" s="55">
        <v>183580</v>
      </c>
      <c r="H14" s="55">
        <v>194621</v>
      </c>
      <c r="I14" s="55">
        <v>378201</v>
      </c>
      <c r="J14" s="55">
        <v>1634398</v>
      </c>
      <c r="K14" s="55">
        <v>1639196</v>
      </c>
      <c r="L14" s="55">
        <v>3273594</v>
      </c>
      <c r="M14" s="154" t="s">
        <v>18</v>
      </c>
      <c r="N14" s="154" t="s">
        <v>24</v>
      </c>
      <c r="P14" s="55">
        <v>463127</v>
      </c>
      <c r="Q14" s="55">
        <v>3736721</v>
      </c>
    </row>
    <row r="15" spans="1:18" x14ac:dyDescent="0.2">
      <c r="B15" s="34" t="s">
        <v>19</v>
      </c>
      <c r="C15" s="154" t="s">
        <v>25</v>
      </c>
      <c r="D15" s="55">
        <v>1425309</v>
      </c>
      <c r="E15" s="55">
        <v>1297113</v>
      </c>
      <c r="F15" s="56">
        <v>2722422</v>
      </c>
      <c r="G15" s="55">
        <v>192561</v>
      </c>
      <c r="H15" s="55">
        <v>149751</v>
      </c>
      <c r="I15" s="55">
        <v>342312</v>
      </c>
      <c r="J15" s="55">
        <v>1617870</v>
      </c>
      <c r="K15" s="55">
        <v>1446864</v>
      </c>
      <c r="L15" s="55">
        <v>3064734</v>
      </c>
      <c r="M15" s="154" t="s">
        <v>19</v>
      </c>
      <c r="N15" s="154" t="s">
        <v>25</v>
      </c>
      <c r="P15" s="55">
        <v>546391</v>
      </c>
      <c r="Q15" s="55">
        <v>3611125</v>
      </c>
    </row>
    <row r="16" spans="1:18" x14ac:dyDescent="0.2">
      <c r="B16" s="34" t="s">
        <v>20</v>
      </c>
      <c r="C16" s="154" t="s">
        <v>20</v>
      </c>
      <c r="D16" s="55">
        <v>1282452</v>
      </c>
      <c r="E16" s="55">
        <v>1310307</v>
      </c>
      <c r="F16" s="56">
        <v>2592759</v>
      </c>
      <c r="G16" s="55">
        <v>137495</v>
      </c>
      <c r="H16" s="55">
        <v>138180</v>
      </c>
      <c r="I16" s="55">
        <v>275675</v>
      </c>
      <c r="J16" s="55">
        <v>1419947</v>
      </c>
      <c r="K16" s="55">
        <v>1448487</v>
      </c>
      <c r="L16" s="55">
        <v>2868434</v>
      </c>
      <c r="M16" s="154" t="s">
        <v>20</v>
      </c>
      <c r="N16" s="154" t="s">
        <v>20</v>
      </c>
      <c r="P16" s="55">
        <v>635656</v>
      </c>
      <c r="Q16" s="55">
        <v>3504090</v>
      </c>
    </row>
    <row r="17" spans="1:22" x14ac:dyDescent="0.2">
      <c r="B17" s="34" t="s">
        <v>26</v>
      </c>
      <c r="C17" s="154" t="s">
        <v>27</v>
      </c>
      <c r="D17" s="55">
        <v>1177196</v>
      </c>
      <c r="E17" s="55">
        <v>1208861</v>
      </c>
      <c r="F17" s="56">
        <v>2386057</v>
      </c>
      <c r="G17" s="55">
        <v>124191</v>
      </c>
      <c r="H17" s="55">
        <v>151897</v>
      </c>
      <c r="I17" s="55">
        <v>276088</v>
      </c>
      <c r="J17" s="55">
        <v>1301387</v>
      </c>
      <c r="K17" s="55">
        <v>1360758</v>
      </c>
      <c r="L17" s="55">
        <v>2662145</v>
      </c>
      <c r="M17" s="154" t="s">
        <v>26</v>
      </c>
      <c r="N17" s="154" t="s">
        <v>27</v>
      </c>
      <c r="P17" s="55">
        <v>652476</v>
      </c>
      <c r="Q17" s="55">
        <v>3314621</v>
      </c>
    </row>
    <row r="18" spans="1:22" x14ac:dyDescent="0.2">
      <c r="B18" s="34" t="s">
        <v>28</v>
      </c>
      <c r="C18" s="154" t="s">
        <v>28</v>
      </c>
      <c r="D18" s="55">
        <v>984314</v>
      </c>
      <c r="E18" s="55">
        <v>898314</v>
      </c>
      <c r="F18" s="56">
        <v>1882628</v>
      </c>
      <c r="G18" s="55">
        <v>125369</v>
      </c>
      <c r="H18" s="55">
        <v>117631</v>
      </c>
      <c r="I18" s="55">
        <v>243000</v>
      </c>
      <c r="J18" s="55">
        <v>1109683</v>
      </c>
      <c r="K18" s="55">
        <v>1015945</v>
      </c>
      <c r="L18" s="55">
        <v>2125628</v>
      </c>
      <c r="M18" s="154" t="s">
        <v>28</v>
      </c>
      <c r="N18" s="154" t="s">
        <v>28</v>
      </c>
      <c r="P18" s="55">
        <v>609603</v>
      </c>
      <c r="Q18" s="55">
        <v>2735231</v>
      </c>
    </row>
    <row r="19" spans="1:22" x14ac:dyDescent="0.2">
      <c r="B19" s="34" t="s">
        <v>30</v>
      </c>
      <c r="C19" s="154" t="s">
        <v>30</v>
      </c>
      <c r="D19" s="55">
        <v>870012</v>
      </c>
      <c r="E19" s="55">
        <v>978703</v>
      </c>
      <c r="F19" s="56">
        <v>1848715</v>
      </c>
      <c r="G19" s="55">
        <v>129451</v>
      </c>
      <c r="H19" s="55">
        <v>180027</v>
      </c>
      <c r="I19" s="55">
        <v>309478</v>
      </c>
      <c r="J19" s="55">
        <v>999463</v>
      </c>
      <c r="K19" s="55">
        <v>1158730</v>
      </c>
      <c r="L19" s="55">
        <v>2158193</v>
      </c>
      <c r="M19" s="154" t="s">
        <v>30</v>
      </c>
      <c r="N19" s="154" t="s">
        <v>30</v>
      </c>
      <c r="P19" s="55">
        <v>513976</v>
      </c>
      <c r="Q19" s="55">
        <v>2672169</v>
      </c>
    </row>
    <row r="22" spans="1:22" s="1" customFormat="1" ht="15" x14ac:dyDescent="0.25">
      <c r="A22" s="32">
        <v>2020</v>
      </c>
      <c r="B22" s="32"/>
      <c r="C22" s="32"/>
      <c r="D22" s="49" t="s">
        <v>106</v>
      </c>
      <c r="E22" s="49"/>
      <c r="F22" s="50"/>
      <c r="G22" s="49"/>
      <c r="H22" s="49"/>
      <c r="I22" s="49"/>
      <c r="J22" s="49"/>
      <c r="K22" s="49"/>
      <c r="L22" s="57"/>
      <c r="M22" s="57"/>
      <c r="N22" s="57"/>
      <c r="O22" s="57" t="s">
        <v>107</v>
      </c>
      <c r="P22" s="57"/>
      <c r="Q22" s="57" t="s">
        <v>108</v>
      </c>
      <c r="T22" s="61" t="s">
        <v>114</v>
      </c>
      <c r="U22" s="61"/>
      <c r="V22" s="61"/>
    </row>
    <row r="23" spans="1:22" s="1" customFormat="1" ht="15" x14ac:dyDescent="0.25">
      <c r="A23" s="32"/>
      <c r="B23" s="32"/>
      <c r="C23" s="32"/>
      <c r="D23" s="57" t="s">
        <v>95</v>
      </c>
      <c r="E23" s="57"/>
      <c r="F23" s="58"/>
      <c r="G23" s="57" t="s">
        <v>109</v>
      </c>
      <c r="H23" s="57"/>
      <c r="I23" s="57"/>
      <c r="J23" s="57" t="s">
        <v>110</v>
      </c>
      <c r="K23" s="49"/>
      <c r="L23" s="49"/>
      <c r="M23" s="57"/>
      <c r="N23" s="57"/>
      <c r="O23" s="49"/>
      <c r="P23" s="49"/>
      <c r="Q23" s="49"/>
      <c r="T23" s="61"/>
      <c r="U23" s="61"/>
      <c r="V23" s="61"/>
    </row>
    <row r="24" spans="1:22" x14ac:dyDescent="0.2">
      <c r="D24" s="51" t="s">
        <v>100</v>
      </c>
      <c r="E24" s="51" t="s">
        <v>101</v>
      </c>
      <c r="F24" s="52" t="s">
        <v>96</v>
      </c>
      <c r="G24" s="51" t="s">
        <v>97</v>
      </c>
      <c r="H24" s="51" t="s">
        <v>98</v>
      </c>
      <c r="I24" s="51" t="s">
        <v>96</v>
      </c>
      <c r="J24" s="51" t="s">
        <v>97</v>
      </c>
      <c r="K24" s="51" t="s">
        <v>98</v>
      </c>
      <c r="L24" s="51" t="s">
        <v>96</v>
      </c>
      <c r="O24" s="51" t="s">
        <v>97</v>
      </c>
      <c r="P24" s="51" t="s">
        <v>98</v>
      </c>
      <c r="T24" s="61"/>
      <c r="U24" s="62" t="s">
        <v>99</v>
      </c>
      <c r="V24" s="62" t="s">
        <v>94</v>
      </c>
    </row>
    <row r="25" spans="1:22" x14ac:dyDescent="0.2">
      <c r="D25" s="53" t="s">
        <v>103</v>
      </c>
      <c r="E25" s="53" t="s">
        <v>104</v>
      </c>
      <c r="F25" s="54" t="s">
        <v>105</v>
      </c>
      <c r="G25" s="53" t="s">
        <v>103</v>
      </c>
      <c r="H25" s="53" t="s">
        <v>104</v>
      </c>
      <c r="I25" s="53" t="s">
        <v>105</v>
      </c>
      <c r="J25" s="53" t="s">
        <v>103</v>
      </c>
      <c r="K25" s="53" t="s">
        <v>104</v>
      </c>
      <c r="L25" s="53" t="s">
        <v>105</v>
      </c>
      <c r="M25" s="197"/>
      <c r="N25" s="197"/>
      <c r="O25" s="53" t="s">
        <v>103</v>
      </c>
      <c r="P25" s="53" t="s">
        <v>104</v>
      </c>
      <c r="Q25" s="53"/>
      <c r="T25" s="61"/>
      <c r="U25" s="62" t="s">
        <v>102</v>
      </c>
      <c r="V25" s="62" t="s">
        <v>111</v>
      </c>
    </row>
    <row r="26" spans="1:22" x14ac:dyDescent="0.2">
      <c r="B26" s="34" t="s">
        <v>48</v>
      </c>
      <c r="C26" s="154" t="s">
        <v>50</v>
      </c>
      <c r="D26" s="55">
        <v>909218</v>
      </c>
      <c r="E26" s="55">
        <v>793180</v>
      </c>
      <c r="F26" s="56">
        <v>1702398</v>
      </c>
      <c r="G26" s="55">
        <v>171665</v>
      </c>
      <c r="H26" s="55">
        <v>147901</v>
      </c>
      <c r="I26" s="55">
        <v>319566</v>
      </c>
      <c r="J26" s="55">
        <v>1080883</v>
      </c>
      <c r="K26" s="55">
        <v>941081</v>
      </c>
      <c r="L26" s="55">
        <v>2021964</v>
      </c>
      <c r="M26" s="154" t="s">
        <v>48</v>
      </c>
      <c r="N26" s="154" t="s">
        <v>50</v>
      </c>
      <c r="O26" s="55"/>
      <c r="P26" s="55">
        <v>483734</v>
      </c>
      <c r="Q26" s="55">
        <v>2505698</v>
      </c>
      <c r="T26" s="63" t="s">
        <v>112</v>
      </c>
      <c r="U26" s="65">
        <f>100*(P26/P8-1)</f>
        <v>-10.942102627548012</v>
      </c>
      <c r="V26" s="65">
        <f>100*(L26/L8-1)</f>
        <v>-1.60007358226395</v>
      </c>
    </row>
    <row r="27" spans="1:22" x14ac:dyDescent="0.2">
      <c r="B27" s="34" t="s">
        <v>49</v>
      </c>
      <c r="C27" s="154" t="s">
        <v>51</v>
      </c>
      <c r="D27" s="55">
        <v>828628</v>
      </c>
      <c r="E27" s="55">
        <v>850937</v>
      </c>
      <c r="F27" s="56">
        <v>1679565</v>
      </c>
      <c r="G27" s="55">
        <v>137013</v>
      </c>
      <c r="H27" s="55">
        <v>136448</v>
      </c>
      <c r="I27" s="55">
        <v>273461</v>
      </c>
      <c r="J27" s="55">
        <v>965641</v>
      </c>
      <c r="K27" s="55">
        <v>987385</v>
      </c>
      <c r="L27" s="55">
        <v>1953026</v>
      </c>
      <c r="M27" s="154" t="s">
        <v>49</v>
      </c>
      <c r="N27" s="154" t="s">
        <v>51</v>
      </c>
      <c r="O27" s="55"/>
      <c r="P27" s="55">
        <v>500738</v>
      </c>
      <c r="Q27" s="55">
        <v>2453764</v>
      </c>
      <c r="T27" s="63" t="s">
        <v>113</v>
      </c>
      <c r="U27" s="65">
        <f t="shared" ref="U27:U37" si="0">100*(P27/P9-1)</f>
        <v>-10.754934216389046</v>
      </c>
      <c r="V27" s="65">
        <f t="shared" ref="V27:V37" si="1">100*(L27/L9-1)</f>
        <v>-1.5128891336325778</v>
      </c>
    </row>
    <row r="28" spans="1:22" ht="15" x14ac:dyDescent="0.25">
      <c r="B28" s="34" t="s">
        <v>14</v>
      </c>
      <c r="C28" s="154" t="s">
        <v>21</v>
      </c>
      <c r="D28" s="55">
        <v>437139</v>
      </c>
      <c r="E28" s="55">
        <v>346056</v>
      </c>
      <c r="F28" s="56">
        <v>783195</v>
      </c>
      <c r="G28" s="55">
        <v>101640</v>
      </c>
      <c r="H28" s="55">
        <v>46503</v>
      </c>
      <c r="I28" s="55">
        <v>148143</v>
      </c>
      <c r="J28" s="55">
        <v>538779</v>
      </c>
      <c r="K28" s="55">
        <v>392559</v>
      </c>
      <c r="L28" s="55">
        <v>931338</v>
      </c>
      <c r="M28" s="154" t="s">
        <v>14</v>
      </c>
      <c r="N28" s="154" t="s">
        <v>21</v>
      </c>
      <c r="O28" s="55"/>
      <c r="P28" s="55">
        <v>269112</v>
      </c>
      <c r="Q28" s="55">
        <v>1200450</v>
      </c>
      <c r="S28" s="60"/>
      <c r="T28" s="64" t="s">
        <v>93</v>
      </c>
      <c r="U28" s="65">
        <f t="shared" si="0"/>
        <v>-58.381610162414276</v>
      </c>
      <c r="V28" s="65">
        <f t="shared" si="1"/>
        <v>-59.882076294604225</v>
      </c>
    </row>
    <row r="29" spans="1:22" ht="15" x14ac:dyDescent="0.25">
      <c r="B29" s="34" t="s">
        <v>15</v>
      </c>
      <c r="C29" s="154" t="s">
        <v>15</v>
      </c>
      <c r="D29" s="55">
        <v>19842</v>
      </c>
      <c r="E29" s="55">
        <v>13356</v>
      </c>
      <c r="F29" s="56">
        <v>33198</v>
      </c>
      <c r="G29" s="55">
        <v>5722</v>
      </c>
      <c r="H29" s="55">
        <v>1100</v>
      </c>
      <c r="I29" s="55">
        <v>6822</v>
      </c>
      <c r="J29" s="55">
        <v>25564</v>
      </c>
      <c r="K29" s="55">
        <v>14456</v>
      </c>
      <c r="L29" s="55">
        <v>40020</v>
      </c>
      <c r="M29" s="154" t="s">
        <v>15</v>
      </c>
      <c r="N29" s="154" t="s">
        <v>15</v>
      </c>
      <c r="O29" s="55"/>
      <c r="P29" s="55">
        <v>13622</v>
      </c>
      <c r="Q29" s="55">
        <v>53642</v>
      </c>
      <c r="S29" s="60"/>
      <c r="T29" s="64" t="s">
        <v>92</v>
      </c>
      <c r="U29" s="65">
        <f t="shared" si="0"/>
        <v>-97.605184138168681</v>
      </c>
      <c r="V29" s="65">
        <f t="shared" si="1"/>
        <v>-98.413137099482668</v>
      </c>
    </row>
    <row r="30" spans="1:22" ht="15" x14ac:dyDescent="0.25">
      <c r="B30" s="34" t="s">
        <v>16</v>
      </c>
      <c r="C30" s="154" t="s">
        <v>22</v>
      </c>
      <c r="D30" s="55">
        <v>29034</v>
      </c>
      <c r="E30" s="55">
        <v>23550</v>
      </c>
      <c r="F30" s="56">
        <v>52584</v>
      </c>
      <c r="G30" s="55">
        <v>1666</v>
      </c>
      <c r="H30" s="55">
        <v>1874</v>
      </c>
      <c r="I30" s="55">
        <v>3540</v>
      </c>
      <c r="J30" s="55">
        <v>30700</v>
      </c>
      <c r="K30" s="55">
        <v>25424</v>
      </c>
      <c r="L30" s="55">
        <v>56124</v>
      </c>
      <c r="M30" s="154" t="s">
        <v>16</v>
      </c>
      <c r="N30" s="154" t="s">
        <v>22</v>
      </c>
      <c r="O30" s="55"/>
      <c r="P30" s="55">
        <v>14479</v>
      </c>
      <c r="Q30" s="55">
        <v>70603</v>
      </c>
      <c r="S30" s="60"/>
      <c r="T30" s="64" t="s">
        <v>16</v>
      </c>
      <c r="U30" s="65">
        <f t="shared" si="0"/>
        <v>-97.778592622822543</v>
      </c>
      <c r="V30" s="65">
        <f t="shared" si="1"/>
        <v>-97.98282214410149</v>
      </c>
    </row>
    <row r="31" spans="1:22" ht="15" x14ac:dyDescent="0.25">
      <c r="B31" s="34" t="s">
        <v>17</v>
      </c>
      <c r="C31" s="154" t="s">
        <v>23</v>
      </c>
      <c r="D31" s="55">
        <v>50199</v>
      </c>
      <c r="E31" s="55">
        <v>56863</v>
      </c>
      <c r="F31" s="56">
        <v>107062</v>
      </c>
      <c r="G31" s="55">
        <v>3815</v>
      </c>
      <c r="H31" s="55">
        <v>5095</v>
      </c>
      <c r="I31" s="55">
        <v>8910</v>
      </c>
      <c r="J31" s="55">
        <v>54014</v>
      </c>
      <c r="K31" s="55">
        <v>61958</v>
      </c>
      <c r="L31" s="55">
        <v>115972</v>
      </c>
      <c r="M31" s="154" t="s">
        <v>17</v>
      </c>
      <c r="N31" s="154" t="s">
        <v>23</v>
      </c>
      <c r="O31" s="55"/>
      <c r="P31" s="55">
        <v>38712</v>
      </c>
      <c r="Q31" s="55">
        <v>154684</v>
      </c>
      <c r="S31" s="60"/>
      <c r="T31" s="64" t="s">
        <v>91</v>
      </c>
      <c r="U31" s="65">
        <f t="shared" si="0"/>
        <v>-93.344176498299589</v>
      </c>
      <c r="V31" s="65">
        <f t="shared" si="1"/>
        <v>-96.295103627969269</v>
      </c>
    </row>
    <row r="32" spans="1:22" ht="15" x14ac:dyDescent="0.25">
      <c r="B32" s="34" t="s">
        <v>18</v>
      </c>
      <c r="C32" s="154" t="s">
        <v>24</v>
      </c>
      <c r="D32" s="55">
        <v>134373</v>
      </c>
      <c r="E32" s="55">
        <v>178464</v>
      </c>
      <c r="F32" s="56">
        <v>312837</v>
      </c>
      <c r="G32" s="55">
        <v>12011</v>
      </c>
      <c r="H32" s="55">
        <v>15582</v>
      </c>
      <c r="I32" s="55">
        <v>27593</v>
      </c>
      <c r="J32" s="55">
        <v>146384</v>
      </c>
      <c r="K32" s="55">
        <v>194046</v>
      </c>
      <c r="L32" s="55">
        <v>340430</v>
      </c>
      <c r="M32" s="154" t="s">
        <v>18</v>
      </c>
      <c r="N32" s="154" t="s">
        <v>24</v>
      </c>
      <c r="O32" s="55"/>
      <c r="P32" s="55">
        <v>96064</v>
      </c>
      <c r="Q32" s="55">
        <v>436494</v>
      </c>
      <c r="S32" s="60"/>
      <c r="T32" s="64" t="s">
        <v>90</v>
      </c>
      <c r="U32" s="65">
        <f t="shared" si="0"/>
        <v>-79.257525473574205</v>
      </c>
      <c r="V32" s="65">
        <f t="shared" si="1"/>
        <v>-89.600726296541353</v>
      </c>
    </row>
    <row r="33" spans="1:22" ht="15" x14ac:dyDescent="0.25">
      <c r="B33" s="34" t="s">
        <v>19</v>
      </c>
      <c r="C33" s="154" t="s">
        <v>25</v>
      </c>
      <c r="D33" s="55">
        <v>241067</v>
      </c>
      <c r="E33" s="55">
        <v>192902</v>
      </c>
      <c r="F33" s="56">
        <v>433969</v>
      </c>
      <c r="G33" s="55">
        <v>21360</v>
      </c>
      <c r="H33" s="55">
        <v>16879</v>
      </c>
      <c r="I33" s="55">
        <v>38239</v>
      </c>
      <c r="J33" s="55">
        <v>262427</v>
      </c>
      <c r="K33" s="55">
        <v>209781</v>
      </c>
      <c r="L33" s="55">
        <v>472208</v>
      </c>
      <c r="M33" s="154" t="s">
        <v>19</v>
      </c>
      <c r="N33" s="154" t="s">
        <v>25</v>
      </c>
      <c r="O33" s="55"/>
      <c r="P33" s="55">
        <v>125054</v>
      </c>
      <c r="Q33" s="55">
        <v>597262</v>
      </c>
      <c r="S33" s="60"/>
      <c r="T33" s="64" t="s">
        <v>89</v>
      </c>
      <c r="U33" s="65">
        <f t="shared" si="0"/>
        <v>-77.112726966586195</v>
      </c>
      <c r="V33" s="65">
        <f t="shared" si="1"/>
        <v>-84.592202781709602</v>
      </c>
    </row>
    <row r="34" spans="1:22" ht="15" x14ac:dyDescent="0.25">
      <c r="B34" s="34" t="s">
        <v>20</v>
      </c>
      <c r="C34" s="154" t="s">
        <v>20</v>
      </c>
      <c r="D34" s="55">
        <v>192564</v>
      </c>
      <c r="E34" s="55">
        <v>194502</v>
      </c>
      <c r="F34" s="56">
        <v>387066</v>
      </c>
      <c r="G34" s="55">
        <v>16741</v>
      </c>
      <c r="H34" s="55">
        <v>16498</v>
      </c>
      <c r="I34" s="55">
        <v>33239</v>
      </c>
      <c r="J34" s="55">
        <v>209305</v>
      </c>
      <c r="K34" s="55">
        <v>211000</v>
      </c>
      <c r="L34" s="55">
        <v>420305</v>
      </c>
      <c r="M34" s="154" t="s">
        <v>20</v>
      </c>
      <c r="N34" s="154" t="s">
        <v>20</v>
      </c>
      <c r="O34" s="55"/>
      <c r="P34" s="55">
        <v>149993</v>
      </c>
      <c r="Q34" s="55">
        <v>570298</v>
      </c>
      <c r="S34" s="60"/>
      <c r="T34" s="64" t="s">
        <v>88</v>
      </c>
      <c r="U34" s="65">
        <f t="shared" si="0"/>
        <v>-76.403432045005488</v>
      </c>
      <c r="V34" s="65">
        <f t="shared" si="1"/>
        <v>-85.347231276717537</v>
      </c>
    </row>
    <row r="35" spans="1:22" ht="15" x14ac:dyDescent="0.25">
      <c r="B35" s="34" t="s">
        <v>26</v>
      </c>
      <c r="C35" s="154" t="s">
        <v>27</v>
      </c>
      <c r="D35" s="55">
        <v>219936</v>
      </c>
      <c r="E35" s="55">
        <v>221379</v>
      </c>
      <c r="F35" s="56">
        <v>441315</v>
      </c>
      <c r="G35" s="55">
        <v>18744</v>
      </c>
      <c r="H35" s="55">
        <v>21843</v>
      </c>
      <c r="I35" s="55">
        <v>40587</v>
      </c>
      <c r="J35" s="55">
        <v>238680</v>
      </c>
      <c r="K35" s="55">
        <v>243222</v>
      </c>
      <c r="L35" s="55">
        <v>481902</v>
      </c>
      <c r="M35" s="154" t="s">
        <v>26</v>
      </c>
      <c r="N35" s="154" t="s">
        <v>27</v>
      </c>
      <c r="O35" s="55"/>
      <c r="P35" s="55">
        <v>174199</v>
      </c>
      <c r="Q35" s="55">
        <v>656101</v>
      </c>
      <c r="S35" s="60"/>
      <c r="T35" s="64" t="s">
        <v>86</v>
      </c>
      <c r="U35" s="65">
        <f t="shared" si="0"/>
        <v>-73.301853248242082</v>
      </c>
      <c r="V35" s="65">
        <f t="shared" si="1"/>
        <v>-81.897980763632333</v>
      </c>
    </row>
    <row r="36" spans="1:22" ht="15" x14ac:dyDescent="0.25">
      <c r="B36" s="34" t="s">
        <v>28</v>
      </c>
      <c r="C36" s="154" t="s">
        <v>28</v>
      </c>
      <c r="D36" s="55">
        <v>123216</v>
      </c>
      <c r="E36" s="55">
        <v>104865</v>
      </c>
      <c r="F36" s="56">
        <v>228081</v>
      </c>
      <c r="G36" s="55">
        <v>16971</v>
      </c>
      <c r="H36" s="55">
        <v>15633</v>
      </c>
      <c r="I36" s="55">
        <v>32604</v>
      </c>
      <c r="J36" s="55">
        <v>140187</v>
      </c>
      <c r="K36" s="55">
        <v>120498</v>
      </c>
      <c r="L36" s="55">
        <v>260685</v>
      </c>
      <c r="M36" s="154" t="s">
        <v>28</v>
      </c>
      <c r="N36" s="154" t="s">
        <v>28</v>
      </c>
      <c r="O36" s="55"/>
      <c r="P36" s="55">
        <v>87419</v>
      </c>
      <c r="Q36" s="55">
        <v>348104</v>
      </c>
      <c r="S36" s="60"/>
      <c r="T36" s="64" t="s">
        <v>85</v>
      </c>
      <c r="U36" s="65">
        <f t="shared" si="0"/>
        <v>-85.659683433316431</v>
      </c>
      <c r="V36" s="65">
        <f t="shared" si="1"/>
        <v>-87.73609493288572</v>
      </c>
    </row>
    <row r="37" spans="1:22" ht="15" x14ac:dyDescent="0.25">
      <c r="B37" s="34" t="s">
        <v>30</v>
      </c>
      <c r="C37" s="154" t="s">
        <v>30</v>
      </c>
      <c r="D37" s="55">
        <v>110707</v>
      </c>
      <c r="E37" s="55">
        <v>143495</v>
      </c>
      <c r="F37" s="56">
        <v>254202</v>
      </c>
      <c r="G37" s="55">
        <v>15142</v>
      </c>
      <c r="H37" s="55">
        <v>24946</v>
      </c>
      <c r="I37" s="55">
        <v>40088</v>
      </c>
      <c r="J37" s="55">
        <v>125849</v>
      </c>
      <c r="K37" s="55">
        <v>168441</v>
      </c>
      <c r="L37" s="55">
        <v>294290</v>
      </c>
      <c r="M37" s="154" t="s">
        <v>30</v>
      </c>
      <c r="N37" s="154" t="s">
        <v>30</v>
      </c>
      <c r="O37" s="55"/>
      <c r="P37" s="55">
        <v>80145</v>
      </c>
      <c r="Q37" s="55">
        <v>374435</v>
      </c>
      <c r="S37" s="60"/>
      <c r="T37" s="64" t="s">
        <v>84</v>
      </c>
      <c r="U37" s="65">
        <f t="shared" si="0"/>
        <v>-84.406859464255149</v>
      </c>
      <c r="V37" s="65">
        <f t="shared" si="1"/>
        <v>-86.364055485306451</v>
      </c>
    </row>
    <row r="38" spans="1:22" ht="15" x14ac:dyDescent="0.25">
      <c r="S38" s="60"/>
      <c r="T38" s="60"/>
      <c r="U38" s="60"/>
    </row>
    <row r="39" spans="1:22" s="2" customFormat="1" ht="15" x14ac:dyDescent="0.25">
      <c r="A39" s="113" t="s">
        <v>126</v>
      </c>
      <c r="B39" s="104"/>
      <c r="C39" s="104"/>
      <c r="D39" s="52"/>
      <c r="E39" s="52"/>
      <c r="F39" s="52"/>
      <c r="G39" s="52"/>
      <c r="H39" s="52"/>
      <c r="I39" s="52"/>
      <c r="J39" s="52"/>
      <c r="K39" s="52"/>
      <c r="L39" s="52"/>
      <c r="M39" s="216"/>
      <c r="N39" s="216"/>
      <c r="O39" s="52"/>
      <c r="P39" s="52"/>
      <c r="Q39" s="52"/>
      <c r="S39" s="140"/>
      <c r="T39" s="140"/>
      <c r="U39" s="140"/>
    </row>
    <row r="40" spans="1:22" s="2" customFormat="1" ht="15" x14ac:dyDescent="0.25">
      <c r="A40" s="194" t="s">
        <v>127</v>
      </c>
      <c r="B40" s="104"/>
      <c r="C40" s="104"/>
      <c r="D40" s="52"/>
      <c r="E40" s="52"/>
      <c r="F40" s="52"/>
      <c r="G40" s="52"/>
      <c r="H40" s="52"/>
      <c r="I40" s="52"/>
      <c r="J40" s="52"/>
      <c r="K40" s="52"/>
      <c r="L40" s="52"/>
      <c r="M40" s="216"/>
      <c r="N40" s="216"/>
      <c r="O40" s="52"/>
      <c r="P40" s="52"/>
      <c r="Q40" s="52"/>
      <c r="S40" s="140"/>
      <c r="T40" s="140"/>
      <c r="U40" s="140"/>
    </row>
    <row r="41" spans="1:22" s="2" customFormat="1" x14ac:dyDescent="0.2">
      <c r="A41" s="104" t="s">
        <v>125</v>
      </c>
      <c r="B41" s="104"/>
      <c r="C41" s="104"/>
      <c r="D41" s="52"/>
      <c r="E41" s="52"/>
      <c r="F41" s="52"/>
      <c r="G41" s="52"/>
      <c r="H41" s="52"/>
      <c r="I41" s="52"/>
      <c r="J41" s="52"/>
      <c r="K41" s="52"/>
      <c r="L41" s="52"/>
      <c r="M41" s="216"/>
      <c r="N41" s="216"/>
      <c r="O41" s="52"/>
      <c r="P41" s="52"/>
      <c r="Q41" s="52"/>
    </row>
  </sheetData>
  <pageMargins left="0.7" right="0.7" top="0.75" bottom="0.75" header="0.3" footer="0.3"/>
  <pageSetup scale="87" orientation="landscape" r:id="rId1"/>
  <colBreaks count="1" manualBreakCount="1">
    <brk id="12" max="40"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11FD9-8C8D-4384-9DC0-1BA15D3ED8D5}">
  <sheetPr>
    <tabColor rgb="FFFFFF00"/>
  </sheetPr>
  <dimension ref="A1:I61"/>
  <sheetViews>
    <sheetView zoomScaleNormal="100" workbookViewId="0">
      <pane xSplit="2" ySplit="6" topLeftCell="C7" activePane="bottomRight" state="frozen"/>
      <selection pane="topRight" activeCell="C1" sqref="C1"/>
      <selection pane="bottomLeft" activeCell="A3" sqref="A3"/>
      <selection pane="bottomRight"/>
    </sheetView>
  </sheetViews>
  <sheetFormatPr defaultRowHeight="14.25" x14ac:dyDescent="0.2"/>
  <cols>
    <col min="1" max="9" width="9" style="34"/>
  </cols>
  <sheetData>
    <row r="1" spans="1:9" s="2" customFormat="1" x14ac:dyDescent="0.2">
      <c r="A1" s="195" t="s">
        <v>226</v>
      </c>
      <c r="B1" s="104"/>
      <c r="C1" s="104"/>
      <c r="D1" s="104"/>
      <c r="E1" s="104"/>
      <c r="F1" s="104"/>
      <c r="G1" s="104"/>
      <c r="H1" s="104"/>
      <c r="I1" s="104"/>
    </row>
    <row r="2" spans="1:9" s="224" customFormat="1" x14ac:dyDescent="0.2">
      <c r="A2" s="228" t="s">
        <v>251</v>
      </c>
      <c r="B2" s="133"/>
      <c r="C2" s="133"/>
      <c r="D2" s="133"/>
      <c r="E2" s="133"/>
      <c r="F2" s="133"/>
      <c r="G2" s="133"/>
      <c r="H2" s="133"/>
      <c r="I2" s="133"/>
    </row>
    <row r="3" spans="1:9" s="2" customFormat="1" x14ac:dyDescent="0.2">
      <c r="A3" s="195"/>
      <c r="B3" s="104"/>
      <c r="C3" s="104"/>
      <c r="D3" s="104"/>
      <c r="E3" s="104"/>
      <c r="F3" s="104"/>
      <c r="G3" s="104"/>
      <c r="H3" s="104"/>
      <c r="I3" s="104"/>
    </row>
    <row r="4" spans="1:9" x14ac:dyDescent="0.2">
      <c r="C4" s="113" t="s">
        <v>193</v>
      </c>
      <c r="D4" s="104"/>
      <c r="E4" s="113" t="s">
        <v>192</v>
      </c>
      <c r="G4" s="32" t="s">
        <v>181</v>
      </c>
    </row>
    <row r="5" spans="1:9" s="1" customFormat="1" ht="15" x14ac:dyDescent="0.25">
      <c r="A5" s="32"/>
      <c r="B5" s="32"/>
      <c r="C5" s="268" t="s">
        <v>188</v>
      </c>
      <c r="D5" s="268"/>
      <c r="E5" s="268" t="s">
        <v>191</v>
      </c>
      <c r="F5" s="268"/>
      <c r="G5" s="32"/>
      <c r="H5" s="32"/>
      <c r="I5" s="32"/>
    </row>
    <row r="6" spans="1:9" s="1" customFormat="1" ht="15" x14ac:dyDescent="0.25">
      <c r="A6" s="32"/>
      <c r="B6" s="32"/>
      <c r="C6" s="32">
        <v>2019</v>
      </c>
      <c r="D6" s="32">
        <v>2020</v>
      </c>
      <c r="E6" s="32">
        <v>2019</v>
      </c>
      <c r="F6" s="32">
        <v>2020</v>
      </c>
      <c r="G6" s="32" t="s">
        <v>194</v>
      </c>
      <c r="H6" s="32" t="s">
        <v>195</v>
      </c>
      <c r="I6" s="32"/>
    </row>
    <row r="7" spans="1:9" x14ac:dyDescent="0.2">
      <c r="B7" s="34">
        <v>1</v>
      </c>
      <c r="C7" s="48">
        <v>105</v>
      </c>
      <c r="D7" s="48">
        <v>51</v>
      </c>
      <c r="E7" s="48">
        <v>1150</v>
      </c>
      <c r="F7" s="48">
        <v>709</v>
      </c>
      <c r="G7" s="119">
        <f>(D7-C7)/C7</f>
        <v>-0.51428571428571423</v>
      </c>
      <c r="H7" s="119">
        <f>(F7-E7)/E7</f>
        <v>-0.38347826086956521</v>
      </c>
      <c r="I7" s="48"/>
    </row>
    <row r="8" spans="1:9" x14ac:dyDescent="0.2">
      <c r="B8" s="34">
        <v>2</v>
      </c>
      <c r="C8" s="48">
        <v>149</v>
      </c>
      <c r="D8" s="48">
        <v>138</v>
      </c>
      <c r="E8" s="48">
        <v>1025</v>
      </c>
      <c r="F8" s="48">
        <v>1103</v>
      </c>
      <c r="G8" s="119">
        <f t="shared" ref="G8:G58" si="0">(D8-C8)/C8</f>
        <v>-7.3825503355704702E-2</v>
      </c>
      <c r="H8" s="119">
        <f t="shared" ref="H8:H58" si="1">(F8-E8)/E8</f>
        <v>7.6097560975609754E-2</v>
      </c>
      <c r="I8" s="48"/>
    </row>
    <row r="9" spans="1:9" x14ac:dyDescent="0.2">
      <c r="A9" s="34" t="s">
        <v>112</v>
      </c>
      <c r="B9" s="34">
        <v>3</v>
      </c>
      <c r="C9" s="48">
        <v>165</v>
      </c>
      <c r="D9" s="48">
        <v>164</v>
      </c>
      <c r="E9" s="48">
        <v>1037</v>
      </c>
      <c r="F9" s="48">
        <v>1094</v>
      </c>
      <c r="G9" s="119">
        <f t="shared" si="0"/>
        <v>-6.0606060606060606E-3</v>
      </c>
      <c r="H9" s="119">
        <f t="shared" si="1"/>
        <v>5.4966248794599805E-2</v>
      </c>
      <c r="I9" s="48"/>
    </row>
    <row r="10" spans="1:9" x14ac:dyDescent="0.2">
      <c r="B10" s="34">
        <v>4</v>
      </c>
      <c r="C10" s="48">
        <v>187</v>
      </c>
      <c r="D10" s="48">
        <v>177</v>
      </c>
      <c r="E10" s="48">
        <v>1025</v>
      </c>
      <c r="F10" s="48">
        <v>1100</v>
      </c>
      <c r="G10" s="119">
        <f t="shared" si="0"/>
        <v>-5.3475935828877004E-2</v>
      </c>
      <c r="H10" s="119">
        <f t="shared" si="1"/>
        <v>7.3170731707317069E-2</v>
      </c>
      <c r="I10" s="48"/>
    </row>
    <row r="11" spans="1:9" x14ac:dyDescent="0.2">
      <c r="B11" s="34">
        <v>5</v>
      </c>
      <c r="C11" s="48">
        <v>189</v>
      </c>
      <c r="D11" s="48">
        <v>172</v>
      </c>
      <c r="E11" s="48">
        <v>1038</v>
      </c>
      <c r="F11" s="48">
        <v>1078</v>
      </c>
      <c r="G11" s="119">
        <f t="shared" si="0"/>
        <v>-8.9947089947089942E-2</v>
      </c>
      <c r="H11" s="119">
        <f t="shared" si="1"/>
        <v>3.8535645472061654E-2</v>
      </c>
      <c r="I11" s="48"/>
    </row>
    <row r="12" spans="1:9" x14ac:dyDescent="0.2">
      <c r="B12" s="34">
        <v>6</v>
      </c>
      <c r="C12" s="48">
        <v>183</v>
      </c>
      <c r="D12" s="48">
        <v>175</v>
      </c>
      <c r="E12" s="48">
        <v>1071</v>
      </c>
      <c r="F12" s="48">
        <v>1092</v>
      </c>
      <c r="G12" s="119">
        <f t="shared" si="0"/>
        <v>-4.3715846994535519E-2</v>
      </c>
      <c r="H12" s="119">
        <f t="shared" si="1"/>
        <v>1.9607843137254902E-2</v>
      </c>
      <c r="I12" s="48"/>
    </row>
    <row r="13" spans="1:9" x14ac:dyDescent="0.2">
      <c r="A13" s="34" t="s">
        <v>113</v>
      </c>
      <c r="B13" s="34">
        <v>7</v>
      </c>
      <c r="C13" s="48">
        <v>186</v>
      </c>
      <c r="D13" s="48">
        <v>167</v>
      </c>
      <c r="E13" s="48">
        <v>1076</v>
      </c>
      <c r="F13" s="48">
        <v>1088</v>
      </c>
      <c r="G13" s="119">
        <f t="shared" si="0"/>
        <v>-0.10215053763440861</v>
      </c>
      <c r="H13" s="119">
        <f t="shared" si="1"/>
        <v>1.1152416356877323E-2</v>
      </c>
      <c r="I13" s="48"/>
    </row>
    <row r="14" spans="1:9" x14ac:dyDescent="0.2">
      <c r="B14" s="34">
        <v>8</v>
      </c>
      <c r="C14" s="48">
        <v>190</v>
      </c>
      <c r="D14" s="48">
        <v>176</v>
      </c>
      <c r="E14" s="48">
        <v>1103</v>
      </c>
      <c r="F14" s="48">
        <v>1103</v>
      </c>
      <c r="G14" s="119">
        <f t="shared" si="0"/>
        <v>-7.3684210526315783E-2</v>
      </c>
      <c r="H14" s="119">
        <f t="shared" si="1"/>
        <v>0</v>
      </c>
      <c r="I14" s="48"/>
    </row>
    <row r="15" spans="1:9" x14ac:dyDescent="0.2">
      <c r="B15" s="34">
        <v>9</v>
      </c>
      <c r="C15" s="48">
        <v>193</v>
      </c>
      <c r="D15" s="48">
        <v>163</v>
      </c>
      <c r="E15" s="48">
        <v>1035</v>
      </c>
      <c r="F15" s="48">
        <v>1069</v>
      </c>
      <c r="G15" s="119">
        <f t="shared" si="0"/>
        <v>-0.15544041450777202</v>
      </c>
      <c r="H15" s="119">
        <f t="shared" si="1"/>
        <v>3.2850241545893721E-2</v>
      </c>
      <c r="I15" s="48"/>
    </row>
    <row r="16" spans="1:9" x14ac:dyDescent="0.2">
      <c r="B16" s="34">
        <v>10</v>
      </c>
      <c r="C16" s="48">
        <v>189</v>
      </c>
      <c r="D16" s="48">
        <v>168</v>
      </c>
      <c r="E16" s="48">
        <v>984</v>
      </c>
      <c r="F16" s="48">
        <v>1104</v>
      </c>
      <c r="G16" s="119">
        <f t="shared" si="0"/>
        <v>-0.1111111111111111</v>
      </c>
      <c r="H16" s="119">
        <f t="shared" si="1"/>
        <v>0.12195121951219512</v>
      </c>
      <c r="I16" s="48"/>
    </row>
    <row r="17" spans="1:9" x14ac:dyDescent="0.2">
      <c r="B17" s="34">
        <v>11</v>
      </c>
      <c r="C17" s="48">
        <v>188</v>
      </c>
      <c r="D17" s="48">
        <v>162</v>
      </c>
      <c r="E17" s="48">
        <v>881</v>
      </c>
      <c r="F17" s="48">
        <v>844</v>
      </c>
      <c r="G17" s="119">
        <f t="shared" si="0"/>
        <v>-0.13829787234042554</v>
      </c>
      <c r="H17" s="119">
        <f t="shared" si="1"/>
        <v>-4.1997729852440407E-2</v>
      </c>
      <c r="I17" s="48"/>
    </row>
    <row r="18" spans="1:9" x14ac:dyDescent="0.2">
      <c r="A18" s="34" t="s">
        <v>93</v>
      </c>
      <c r="B18" s="34">
        <v>12</v>
      </c>
      <c r="C18" s="48">
        <v>190</v>
      </c>
      <c r="D18" s="48">
        <v>163</v>
      </c>
      <c r="E18" s="48">
        <v>948</v>
      </c>
      <c r="F18" s="48">
        <v>343</v>
      </c>
      <c r="G18" s="119">
        <f t="shared" si="0"/>
        <v>-0.14210526315789473</v>
      </c>
      <c r="H18" s="119">
        <f t="shared" si="1"/>
        <v>-0.63818565400843885</v>
      </c>
      <c r="I18" s="48"/>
    </row>
    <row r="19" spans="1:9" x14ac:dyDescent="0.2">
      <c r="B19" s="34">
        <v>13</v>
      </c>
      <c r="C19" s="48">
        <v>195</v>
      </c>
      <c r="D19" s="48">
        <v>149</v>
      </c>
      <c r="E19" s="48">
        <v>971</v>
      </c>
      <c r="F19" s="48">
        <v>334</v>
      </c>
      <c r="G19" s="119">
        <f t="shared" si="0"/>
        <v>-0.23589743589743589</v>
      </c>
      <c r="H19" s="119">
        <f t="shared" si="1"/>
        <v>-0.65602471678681773</v>
      </c>
      <c r="I19" s="48"/>
    </row>
    <row r="20" spans="1:9" x14ac:dyDescent="0.2">
      <c r="B20" s="34">
        <v>14</v>
      </c>
      <c r="C20" s="48">
        <v>165</v>
      </c>
      <c r="D20" s="48">
        <v>141</v>
      </c>
      <c r="E20" s="48">
        <v>889</v>
      </c>
      <c r="F20" s="48">
        <v>395</v>
      </c>
      <c r="G20" s="119">
        <f t="shared" si="0"/>
        <v>-0.14545454545454545</v>
      </c>
      <c r="H20" s="119">
        <f t="shared" si="1"/>
        <v>-0.55568053993250843</v>
      </c>
      <c r="I20" s="48"/>
    </row>
    <row r="21" spans="1:9" x14ac:dyDescent="0.2">
      <c r="B21" s="34">
        <v>15</v>
      </c>
      <c r="C21" s="48">
        <v>178</v>
      </c>
      <c r="D21" s="48">
        <v>121</v>
      </c>
      <c r="E21" s="48">
        <v>987</v>
      </c>
      <c r="F21" s="48">
        <v>383</v>
      </c>
      <c r="G21" s="119">
        <f t="shared" si="0"/>
        <v>-0.3202247191011236</v>
      </c>
      <c r="H21" s="119">
        <f t="shared" si="1"/>
        <v>-0.61195542046605877</v>
      </c>
      <c r="I21" s="48"/>
    </row>
    <row r="22" spans="1:9" x14ac:dyDescent="0.2">
      <c r="A22" s="34" t="s">
        <v>92</v>
      </c>
      <c r="B22" s="34">
        <v>16</v>
      </c>
      <c r="C22" s="48">
        <v>49</v>
      </c>
      <c r="D22" s="48">
        <v>125</v>
      </c>
      <c r="E22" s="48">
        <v>934</v>
      </c>
      <c r="F22" s="48">
        <v>386</v>
      </c>
      <c r="G22" s="119">
        <f t="shared" si="0"/>
        <v>1.5510204081632653</v>
      </c>
      <c r="H22" s="119">
        <f t="shared" si="1"/>
        <v>-0.58672376873661669</v>
      </c>
      <c r="I22" s="48"/>
    </row>
    <row r="23" spans="1:9" x14ac:dyDescent="0.2">
      <c r="B23" s="34">
        <v>17</v>
      </c>
      <c r="C23" s="48">
        <v>148</v>
      </c>
      <c r="D23" s="48">
        <v>140</v>
      </c>
      <c r="E23" s="48">
        <v>917</v>
      </c>
      <c r="F23" s="48">
        <v>377</v>
      </c>
      <c r="G23" s="119">
        <f t="shared" si="0"/>
        <v>-5.4054054054054057E-2</v>
      </c>
      <c r="H23" s="119">
        <f t="shared" si="1"/>
        <v>-0.58887677208287892</v>
      </c>
      <c r="I23" s="48"/>
    </row>
    <row r="24" spans="1:9" x14ac:dyDescent="0.2">
      <c r="B24" s="34">
        <v>18</v>
      </c>
      <c r="C24" s="48">
        <v>160</v>
      </c>
      <c r="D24" s="48">
        <v>139</v>
      </c>
      <c r="E24" s="48">
        <v>1029</v>
      </c>
      <c r="F24" s="48">
        <v>394</v>
      </c>
      <c r="G24" s="119">
        <f t="shared" si="0"/>
        <v>-0.13125000000000001</v>
      </c>
      <c r="H24" s="119">
        <f t="shared" si="1"/>
        <v>-0.61710398445092318</v>
      </c>
      <c r="I24" s="48"/>
    </row>
    <row r="25" spans="1:9" x14ac:dyDescent="0.2">
      <c r="B25" s="34">
        <v>19</v>
      </c>
      <c r="C25" s="48">
        <v>132</v>
      </c>
      <c r="D25" s="48">
        <v>161</v>
      </c>
      <c r="E25" s="48">
        <v>1025</v>
      </c>
      <c r="F25" s="48">
        <v>383</v>
      </c>
      <c r="G25" s="119">
        <f t="shared" si="0"/>
        <v>0.2196969696969697</v>
      </c>
      <c r="H25" s="119">
        <f t="shared" si="1"/>
        <v>-0.62634146341463415</v>
      </c>
      <c r="I25" s="48"/>
    </row>
    <row r="26" spans="1:9" x14ac:dyDescent="0.2">
      <c r="A26" s="34" t="s">
        <v>16</v>
      </c>
      <c r="B26" s="34">
        <v>20</v>
      </c>
      <c r="C26" s="48">
        <v>133</v>
      </c>
      <c r="D26" s="48">
        <v>161</v>
      </c>
      <c r="E26" s="48">
        <v>839</v>
      </c>
      <c r="F26" s="48">
        <v>399</v>
      </c>
      <c r="G26" s="119">
        <f t="shared" si="0"/>
        <v>0.21052631578947367</v>
      </c>
      <c r="H26" s="119">
        <f t="shared" si="1"/>
        <v>-0.52443384982121577</v>
      </c>
      <c r="I26" s="48"/>
    </row>
    <row r="27" spans="1:9" x14ac:dyDescent="0.2">
      <c r="B27" s="34">
        <v>21</v>
      </c>
      <c r="C27" s="48">
        <v>160</v>
      </c>
      <c r="D27" s="48">
        <v>153</v>
      </c>
      <c r="E27" s="48">
        <v>994</v>
      </c>
      <c r="F27" s="48">
        <v>384</v>
      </c>
      <c r="G27" s="119">
        <f t="shared" si="0"/>
        <v>-4.3749999999999997E-2</v>
      </c>
      <c r="H27" s="119">
        <f t="shared" si="1"/>
        <v>-0.61368209255533201</v>
      </c>
      <c r="I27" s="48"/>
    </row>
    <row r="28" spans="1:9" x14ac:dyDescent="0.2">
      <c r="B28" s="34">
        <v>22</v>
      </c>
      <c r="C28" s="48">
        <v>136</v>
      </c>
      <c r="D28" s="48">
        <v>153</v>
      </c>
      <c r="E28" s="48">
        <v>979</v>
      </c>
      <c r="F28" s="48">
        <v>399</v>
      </c>
      <c r="G28" s="119">
        <f t="shared" si="0"/>
        <v>0.125</v>
      </c>
      <c r="H28" s="119">
        <f t="shared" si="1"/>
        <v>-0.59244126659856999</v>
      </c>
      <c r="I28" s="48"/>
    </row>
    <row r="29" spans="1:9" x14ac:dyDescent="0.2">
      <c r="B29" s="34">
        <v>23</v>
      </c>
      <c r="C29" s="48">
        <v>160</v>
      </c>
      <c r="D29" s="48">
        <v>143</v>
      </c>
      <c r="E29" s="48">
        <v>982</v>
      </c>
      <c r="F29" s="48">
        <v>383</v>
      </c>
      <c r="G29" s="119">
        <f t="shared" si="0"/>
        <v>-0.10625</v>
      </c>
      <c r="H29" s="119">
        <f t="shared" si="1"/>
        <v>-0.60997963340122197</v>
      </c>
      <c r="I29" s="48"/>
    </row>
    <row r="30" spans="1:9" x14ac:dyDescent="0.2">
      <c r="B30" s="34">
        <v>24</v>
      </c>
      <c r="C30" s="48">
        <v>167</v>
      </c>
      <c r="D30" s="48">
        <v>156</v>
      </c>
      <c r="E30" s="48">
        <v>947</v>
      </c>
      <c r="F30" s="48">
        <v>868</v>
      </c>
      <c r="G30" s="119">
        <f t="shared" si="0"/>
        <v>-6.5868263473053898E-2</v>
      </c>
      <c r="H30" s="119">
        <f t="shared" si="1"/>
        <v>-8.3421330517423439E-2</v>
      </c>
      <c r="I30" s="48"/>
    </row>
    <row r="31" spans="1:9" x14ac:dyDescent="0.2">
      <c r="A31" s="34" t="s">
        <v>91</v>
      </c>
      <c r="B31" s="34">
        <v>25</v>
      </c>
      <c r="C31" s="48">
        <v>176</v>
      </c>
      <c r="D31" s="48">
        <v>154</v>
      </c>
      <c r="E31" s="48">
        <v>990</v>
      </c>
      <c r="F31" s="48">
        <v>846</v>
      </c>
      <c r="G31" s="119">
        <f t="shared" si="0"/>
        <v>-0.125</v>
      </c>
      <c r="H31" s="119">
        <f t="shared" si="1"/>
        <v>-0.14545454545454545</v>
      </c>
      <c r="I31" s="48"/>
    </row>
    <row r="32" spans="1:9" x14ac:dyDescent="0.2">
      <c r="B32" s="34">
        <v>26</v>
      </c>
      <c r="C32" s="48">
        <v>181</v>
      </c>
      <c r="D32" s="48">
        <v>162</v>
      </c>
      <c r="E32" s="48">
        <v>962</v>
      </c>
      <c r="F32" s="48">
        <v>856</v>
      </c>
      <c r="G32" s="119">
        <f t="shared" si="0"/>
        <v>-0.10497237569060773</v>
      </c>
      <c r="H32" s="119">
        <f t="shared" si="1"/>
        <v>-0.11018711018711019</v>
      </c>
      <c r="I32" s="48"/>
    </row>
    <row r="33" spans="1:9" x14ac:dyDescent="0.2">
      <c r="B33" s="34">
        <v>27</v>
      </c>
      <c r="C33" s="48">
        <v>181</v>
      </c>
      <c r="D33" s="48">
        <v>166</v>
      </c>
      <c r="E33" s="48">
        <v>1031</v>
      </c>
      <c r="F33" s="48">
        <v>877</v>
      </c>
      <c r="G33" s="119">
        <f t="shared" si="0"/>
        <v>-8.2872928176795577E-2</v>
      </c>
      <c r="H33" s="119">
        <f t="shared" si="1"/>
        <v>-0.14936954413191075</v>
      </c>
      <c r="I33" s="48"/>
    </row>
    <row r="34" spans="1:9" x14ac:dyDescent="0.2">
      <c r="B34" s="34">
        <v>28</v>
      </c>
      <c r="C34" s="48">
        <v>185</v>
      </c>
      <c r="D34" s="48">
        <v>157</v>
      </c>
      <c r="E34" s="48">
        <v>1015</v>
      </c>
      <c r="F34" s="48">
        <v>846</v>
      </c>
      <c r="G34" s="119">
        <f t="shared" si="0"/>
        <v>-0.15135135135135136</v>
      </c>
      <c r="H34" s="119">
        <f t="shared" si="1"/>
        <v>-0.1665024630541872</v>
      </c>
      <c r="I34" s="48"/>
    </row>
    <row r="35" spans="1:9" x14ac:dyDescent="0.2">
      <c r="A35" s="34" t="s">
        <v>90</v>
      </c>
      <c r="B35" s="34">
        <v>29</v>
      </c>
      <c r="C35" s="48">
        <v>156</v>
      </c>
      <c r="D35" s="48">
        <v>112</v>
      </c>
      <c r="E35" s="48">
        <v>1040</v>
      </c>
      <c r="F35" s="48">
        <v>872</v>
      </c>
      <c r="G35" s="119">
        <f t="shared" si="0"/>
        <v>-0.28205128205128205</v>
      </c>
      <c r="H35" s="119">
        <f t="shared" si="1"/>
        <v>-0.16153846153846155</v>
      </c>
      <c r="I35" s="48"/>
    </row>
    <row r="36" spans="1:9" x14ac:dyDescent="0.2">
      <c r="B36" s="34">
        <v>30</v>
      </c>
      <c r="C36" s="48">
        <v>125</v>
      </c>
      <c r="D36" s="48">
        <v>5</v>
      </c>
      <c r="E36" s="48">
        <v>1037</v>
      </c>
      <c r="F36" s="48">
        <v>872</v>
      </c>
      <c r="G36" s="119">
        <f t="shared" si="0"/>
        <v>-0.96</v>
      </c>
      <c r="H36" s="119">
        <f t="shared" si="1"/>
        <v>-0.15911282545805208</v>
      </c>
      <c r="I36" s="48"/>
    </row>
    <row r="37" spans="1:9" x14ac:dyDescent="0.2">
      <c r="B37" s="34">
        <v>31</v>
      </c>
      <c r="C37" s="48">
        <v>134</v>
      </c>
      <c r="D37" s="48">
        <v>123</v>
      </c>
      <c r="E37" s="48">
        <v>1051</v>
      </c>
      <c r="F37" s="48">
        <v>787</v>
      </c>
      <c r="G37" s="119">
        <f t="shared" si="0"/>
        <v>-8.2089552238805971E-2</v>
      </c>
      <c r="H37" s="119">
        <f t="shared" si="1"/>
        <v>-0.25118934348239774</v>
      </c>
      <c r="I37" s="48"/>
    </row>
    <row r="38" spans="1:9" x14ac:dyDescent="0.2">
      <c r="B38" s="34">
        <v>32</v>
      </c>
      <c r="C38" s="48">
        <v>149</v>
      </c>
      <c r="D38" s="48">
        <v>100</v>
      </c>
      <c r="E38" s="48">
        <v>1068</v>
      </c>
      <c r="F38" s="48">
        <v>850</v>
      </c>
      <c r="G38" s="119">
        <f t="shared" si="0"/>
        <v>-0.32885906040268459</v>
      </c>
      <c r="H38" s="119">
        <f t="shared" si="1"/>
        <v>-0.20411985018726592</v>
      </c>
      <c r="I38" s="48"/>
    </row>
    <row r="39" spans="1:9" x14ac:dyDescent="0.2">
      <c r="A39" s="34" t="s">
        <v>89</v>
      </c>
      <c r="B39" s="34">
        <v>33</v>
      </c>
      <c r="C39" s="48">
        <v>154</v>
      </c>
      <c r="D39" s="48">
        <v>149</v>
      </c>
      <c r="E39" s="48">
        <v>1082</v>
      </c>
      <c r="F39" s="48">
        <v>868</v>
      </c>
      <c r="G39" s="119">
        <f t="shared" si="0"/>
        <v>-3.2467532467532464E-2</v>
      </c>
      <c r="H39" s="119">
        <f t="shared" si="1"/>
        <v>-0.1977818853974122</v>
      </c>
      <c r="I39" s="48"/>
    </row>
    <row r="40" spans="1:9" x14ac:dyDescent="0.2">
      <c r="B40" s="34">
        <v>34</v>
      </c>
      <c r="C40" s="48">
        <v>165</v>
      </c>
      <c r="D40" s="48">
        <v>149</v>
      </c>
      <c r="E40" s="48">
        <v>1047</v>
      </c>
      <c r="F40" s="48">
        <v>842</v>
      </c>
      <c r="G40" s="119">
        <f t="shared" si="0"/>
        <v>-9.696969696969697E-2</v>
      </c>
      <c r="H40" s="119">
        <f t="shared" si="1"/>
        <v>-0.19579751671442217</v>
      </c>
      <c r="I40" s="48"/>
    </row>
    <row r="41" spans="1:9" x14ac:dyDescent="0.2">
      <c r="B41" s="34">
        <v>35</v>
      </c>
      <c r="C41" s="48">
        <v>169</v>
      </c>
      <c r="D41" s="48">
        <v>154</v>
      </c>
      <c r="E41" s="48">
        <v>1048</v>
      </c>
      <c r="F41" s="48">
        <v>877</v>
      </c>
      <c r="G41" s="119">
        <f t="shared" si="0"/>
        <v>-8.8757396449704137E-2</v>
      </c>
      <c r="H41" s="119">
        <f t="shared" si="1"/>
        <v>-0.16316793893129772</v>
      </c>
      <c r="I41" s="48"/>
    </row>
    <row r="42" spans="1:9" x14ac:dyDescent="0.2">
      <c r="B42" s="34">
        <v>36</v>
      </c>
      <c r="C42" s="48">
        <v>179</v>
      </c>
      <c r="D42" s="48">
        <v>163</v>
      </c>
      <c r="E42" s="48">
        <v>1081</v>
      </c>
      <c r="F42" s="48">
        <v>873</v>
      </c>
      <c r="G42" s="119">
        <f t="shared" si="0"/>
        <v>-8.9385474860335198E-2</v>
      </c>
      <c r="H42" s="119">
        <f t="shared" si="1"/>
        <v>-0.19241443108233117</v>
      </c>
      <c r="I42" s="48"/>
    </row>
    <row r="43" spans="1:9" x14ac:dyDescent="0.2">
      <c r="B43" s="34">
        <v>37</v>
      </c>
      <c r="C43" s="48">
        <v>183</v>
      </c>
      <c r="D43" s="48">
        <v>168</v>
      </c>
      <c r="E43" s="48">
        <v>1073</v>
      </c>
      <c r="F43" s="48">
        <v>857</v>
      </c>
      <c r="G43" s="119">
        <f t="shared" si="0"/>
        <v>-8.1967213114754092E-2</v>
      </c>
      <c r="H43" s="119">
        <f t="shared" si="1"/>
        <v>-0.20130475302889095</v>
      </c>
      <c r="I43" s="48"/>
    </row>
    <row r="44" spans="1:9" x14ac:dyDescent="0.2">
      <c r="A44" s="34" t="s">
        <v>88</v>
      </c>
      <c r="B44" s="34">
        <v>38</v>
      </c>
      <c r="C44" s="48">
        <v>183</v>
      </c>
      <c r="D44" s="48">
        <v>170</v>
      </c>
      <c r="E44" s="48">
        <v>1044</v>
      </c>
      <c r="F44" s="48">
        <v>855</v>
      </c>
      <c r="G44" s="119">
        <f t="shared" si="0"/>
        <v>-7.1038251366120214E-2</v>
      </c>
      <c r="H44" s="119">
        <f t="shared" si="1"/>
        <v>-0.18103448275862069</v>
      </c>
      <c r="I44" s="48"/>
    </row>
    <row r="45" spans="1:9" x14ac:dyDescent="0.2">
      <c r="B45" s="34">
        <v>39</v>
      </c>
      <c r="C45" s="48">
        <v>183</v>
      </c>
      <c r="D45" s="48">
        <v>161</v>
      </c>
      <c r="E45" s="48">
        <v>1064</v>
      </c>
      <c r="F45" s="48">
        <v>863</v>
      </c>
      <c r="G45" s="119">
        <f t="shared" si="0"/>
        <v>-0.12021857923497267</v>
      </c>
      <c r="H45" s="119">
        <f t="shared" si="1"/>
        <v>-0.18890977443609022</v>
      </c>
      <c r="I45" s="48"/>
    </row>
    <row r="46" spans="1:9" x14ac:dyDescent="0.2">
      <c r="B46" s="34">
        <v>40</v>
      </c>
      <c r="C46" s="48">
        <v>176</v>
      </c>
      <c r="D46" s="48">
        <v>94</v>
      </c>
      <c r="E46" s="48">
        <v>1061</v>
      </c>
      <c r="F46" s="48">
        <v>883</v>
      </c>
      <c r="G46" s="119">
        <f t="shared" si="0"/>
        <v>-0.46590909090909088</v>
      </c>
      <c r="H46" s="119">
        <f t="shared" si="1"/>
        <v>-0.16776625824693686</v>
      </c>
      <c r="I46" s="48"/>
    </row>
    <row r="47" spans="1:9" x14ac:dyDescent="0.2">
      <c r="B47" s="34">
        <v>41</v>
      </c>
      <c r="C47" s="48">
        <v>184</v>
      </c>
      <c r="D47" s="48">
        <v>180</v>
      </c>
      <c r="E47" s="48">
        <v>1081</v>
      </c>
      <c r="F47" s="48">
        <v>859</v>
      </c>
      <c r="G47" s="119">
        <f t="shared" si="0"/>
        <v>-2.1739130434782608E-2</v>
      </c>
      <c r="H47" s="119">
        <f t="shared" si="1"/>
        <v>-0.20536540240518039</v>
      </c>
      <c r="I47" s="48"/>
    </row>
    <row r="48" spans="1:9" x14ac:dyDescent="0.2">
      <c r="A48" s="34" t="s">
        <v>86</v>
      </c>
      <c r="B48" s="34">
        <v>42</v>
      </c>
      <c r="C48" s="48">
        <v>175</v>
      </c>
      <c r="D48" s="48">
        <v>170</v>
      </c>
      <c r="E48" s="48">
        <v>1069</v>
      </c>
      <c r="F48" s="48">
        <v>885</v>
      </c>
      <c r="G48" s="119">
        <f t="shared" si="0"/>
        <v>-2.8571428571428571E-2</v>
      </c>
      <c r="H48" s="119">
        <f t="shared" si="1"/>
        <v>-0.17212347988774557</v>
      </c>
      <c r="I48" s="48"/>
    </row>
    <row r="49" spans="1:9" x14ac:dyDescent="0.2">
      <c r="B49" s="34">
        <v>43</v>
      </c>
      <c r="C49" s="48">
        <v>181</v>
      </c>
      <c r="D49" s="48">
        <v>166</v>
      </c>
      <c r="E49" s="48">
        <v>1085</v>
      </c>
      <c r="F49" s="48">
        <v>873</v>
      </c>
      <c r="G49" s="119">
        <f t="shared" si="0"/>
        <v>-8.2872928176795577E-2</v>
      </c>
      <c r="H49" s="119">
        <f t="shared" si="1"/>
        <v>-0.19539170506912443</v>
      </c>
      <c r="I49" s="48"/>
    </row>
    <row r="50" spans="1:9" x14ac:dyDescent="0.2">
      <c r="B50" s="34">
        <v>44</v>
      </c>
      <c r="C50" s="48">
        <v>164</v>
      </c>
      <c r="D50" s="48">
        <v>160</v>
      </c>
      <c r="E50" s="48">
        <v>941</v>
      </c>
      <c r="F50" s="48">
        <v>751</v>
      </c>
      <c r="G50" s="119">
        <f t="shared" si="0"/>
        <v>-2.4390243902439025E-2</v>
      </c>
      <c r="H50" s="119">
        <f t="shared" si="1"/>
        <v>-0.20191285866099895</v>
      </c>
      <c r="I50" s="48"/>
    </row>
    <row r="51" spans="1:9" x14ac:dyDescent="0.2">
      <c r="B51" s="34">
        <v>45</v>
      </c>
      <c r="C51" s="48">
        <v>181</v>
      </c>
      <c r="D51" s="48">
        <v>164</v>
      </c>
      <c r="E51" s="48">
        <v>1077</v>
      </c>
      <c r="F51" s="48">
        <v>881</v>
      </c>
      <c r="G51" s="119">
        <f t="shared" si="0"/>
        <v>-9.3922651933701654E-2</v>
      </c>
      <c r="H51" s="119">
        <f t="shared" si="1"/>
        <v>-0.18198700092850512</v>
      </c>
      <c r="I51" s="48"/>
    </row>
    <row r="52" spans="1:9" x14ac:dyDescent="0.2">
      <c r="A52" s="34" t="s">
        <v>85</v>
      </c>
      <c r="B52" s="34">
        <v>46</v>
      </c>
      <c r="C52" s="48">
        <v>172</v>
      </c>
      <c r="D52" s="48">
        <v>167</v>
      </c>
      <c r="E52" s="48">
        <v>1083</v>
      </c>
      <c r="F52" s="48">
        <v>881</v>
      </c>
      <c r="G52" s="119">
        <f t="shared" si="0"/>
        <v>-2.9069767441860465E-2</v>
      </c>
      <c r="H52" s="119">
        <f t="shared" si="1"/>
        <v>-0.18651892890120036</v>
      </c>
      <c r="I52" s="48"/>
    </row>
    <row r="53" spans="1:9" x14ac:dyDescent="0.2">
      <c r="B53" s="34">
        <v>47</v>
      </c>
      <c r="C53" s="48">
        <v>174</v>
      </c>
      <c r="D53" s="48">
        <v>177</v>
      </c>
      <c r="E53" s="48">
        <v>1081</v>
      </c>
      <c r="F53" s="48">
        <v>822</v>
      </c>
      <c r="G53" s="119">
        <f t="shared" si="0"/>
        <v>1.7241379310344827E-2</v>
      </c>
      <c r="H53" s="119">
        <f t="shared" si="1"/>
        <v>-0.23959296947271044</v>
      </c>
      <c r="I53" s="48"/>
    </row>
    <row r="54" spans="1:9" x14ac:dyDescent="0.2">
      <c r="B54" s="34">
        <v>48</v>
      </c>
      <c r="C54" s="48">
        <v>175</v>
      </c>
      <c r="D54" s="48">
        <v>181</v>
      </c>
      <c r="E54" s="48">
        <v>1071</v>
      </c>
      <c r="F54" s="48">
        <v>824</v>
      </c>
      <c r="G54" s="119">
        <f t="shared" si="0"/>
        <v>3.4285714285714287E-2</v>
      </c>
      <c r="H54" s="119">
        <f t="shared" si="1"/>
        <v>-0.23062558356676005</v>
      </c>
      <c r="I54" s="48"/>
    </row>
    <row r="55" spans="1:9" x14ac:dyDescent="0.2">
      <c r="B55" s="34">
        <v>49</v>
      </c>
      <c r="C55" s="48">
        <v>188</v>
      </c>
      <c r="D55" s="48">
        <v>176</v>
      </c>
      <c r="E55" s="48">
        <v>1083</v>
      </c>
      <c r="F55" s="48">
        <v>871</v>
      </c>
      <c r="G55" s="119">
        <f t="shared" si="0"/>
        <v>-6.3829787234042548E-2</v>
      </c>
      <c r="H55" s="119">
        <f t="shared" si="1"/>
        <v>-0.19575253924284394</v>
      </c>
      <c r="I55" s="48"/>
    </row>
    <row r="56" spans="1:9" x14ac:dyDescent="0.2">
      <c r="A56" s="34" t="s">
        <v>84</v>
      </c>
      <c r="B56" s="34">
        <v>50</v>
      </c>
      <c r="C56" s="48">
        <v>179</v>
      </c>
      <c r="D56" s="48">
        <v>178</v>
      </c>
      <c r="E56" s="48">
        <v>1078</v>
      </c>
      <c r="F56" s="48">
        <v>872</v>
      </c>
      <c r="G56" s="119">
        <f t="shared" si="0"/>
        <v>-5.5865921787709499E-3</v>
      </c>
      <c r="H56" s="119">
        <f t="shared" si="1"/>
        <v>-0.19109461966604824</v>
      </c>
      <c r="I56" s="48"/>
    </row>
    <row r="57" spans="1:9" x14ac:dyDescent="0.2">
      <c r="B57" s="34">
        <v>51</v>
      </c>
      <c r="C57" s="48">
        <v>155</v>
      </c>
      <c r="D57" s="48">
        <v>179</v>
      </c>
      <c r="E57" s="48">
        <v>1086</v>
      </c>
      <c r="F57" s="48">
        <v>883</v>
      </c>
      <c r="G57" s="119">
        <f t="shared" si="0"/>
        <v>0.15483870967741936</v>
      </c>
      <c r="H57" s="119">
        <f t="shared" si="1"/>
        <v>-0.1869244935543278</v>
      </c>
      <c r="I57" s="48"/>
    </row>
    <row r="58" spans="1:9" x14ac:dyDescent="0.2">
      <c r="B58" s="34">
        <v>52</v>
      </c>
      <c r="C58" s="48">
        <v>52</v>
      </c>
      <c r="D58" s="48">
        <v>85</v>
      </c>
      <c r="E58" s="48">
        <v>1012</v>
      </c>
      <c r="F58" s="48">
        <v>877</v>
      </c>
      <c r="G58" s="119">
        <f t="shared" si="0"/>
        <v>0.63461538461538458</v>
      </c>
      <c r="H58" s="119">
        <f t="shared" si="1"/>
        <v>-0.13339920948616601</v>
      </c>
      <c r="I58" s="48"/>
    </row>
    <row r="60" spans="1:9" x14ac:dyDescent="0.2">
      <c r="A60" s="32" t="s">
        <v>80</v>
      </c>
    </row>
    <row r="61" spans="1:9" x14ac:dyDescent="0.2">
      <c r="A61" s="33" t="s">
        <v>83</v>
      </c>
    </row>
  </sheetData>
  <mergeCells count="2">
    <mergeCell ref="C5:D5"/>
    <mergeCell ref="E5:F5"/>
  </mergeCell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F3D8C-AE7F-420E-99DD-D30A1F759B46}">
  <sheetPr>
    <tabColor rgb="FFFFFF00"/>
  </sheetPr>
  <dimension ref="A1:P43"/>
  <sheetViews>
    <sheetView zoomScaleNormal="100" zoomScaleSheetLayoutView="112" workbookViewId="0"/>
  </sheetViews>
  <sheetFormatPr defaultRowHeight="14.25" x14ac:dyDescent="0.2"/>
  <cols>
    <col min="1" max="2" width="9" style="51" customWidth="1"/>
    <col min="3" max="3" width="10.5" style="51" customWidth="1"/>
    <col min="4" max="4" width="9.5" style="51" customWidth="1"/>
    <col min="5" max="5" width="13.875" style="51" customWidth="1"/>
    <col min="6" max="6" width="6.875" style="51" customWidth="1"/>
    <col min="7" max="7" width="12.625" style="51" customWidth="1"/>
    <col min="8" max="8" width="8.25" style="51" customWidth="1"/>
    <col min="9" max="9" width="9" style="34"/>
    <col min="10" max="10" width="10.25" style="34" customWidth="1"/>
    <col min="11" max="11" width="10.625" style="51" customWidth="1"/>
    <col min="12" max="12" width="10.25" style="51" customWidth="1"/>
    <col min="13" max="13" width="13.5" style="51" customWidth="1"/>
    <col min="14" max="16" width="9" style="51" customWidth="1"/>
  </cols>
  <sheetData>
    <row r="1" spans="1:16" s="104" customFormat="1" ht="12.75" x14ac:dyDescent="0.2">
      <c r="A1" s="113" t="s">
        <v>274</v>
      </c>
      <c r="B1" s="52"/>
      <c r="C1" s="52"/>
      <c r="D1" s="52"/>
      <c r="E1" s="52"/>
      <c r="F1" s="52"/>
      <c r="G1" s="52"/>
      <c r="H1" s="52"/>
      <c r="K1" s="52"/>
      <c r="L1" s="52"/>
      <c r="M1" s="52"/>
      <c r="N1" s="52"/>
      <c r="O1" s="52"/>
      <c r="P1" s="52"/>
    </row>
    <row r="2" spans="1:16" s="104" customFormat="1" ht="12.75" x14ac:dyDescent="0.2">
      <c r="A2" s="194" t="s">
        <v>275</v>
      </c>
      <c r="B2" s="52"/>
      <c r="C2" s="52"/>
      <c r="D2" s="52"/>
      <c r="E2" s="52"/>
      <c r="F2" s="52"/>
      <c r="G2" s="52"/>
      <c r="H2" s="52"/>
      <c r="K2" s="52"/>
      <c r="L2" s="52"/>
      <c r="M2" s="52"/>
      <c r="N2" s="52"/>
      <c r="O2" s="52"/>
      <c r="P2" s="52"/>
    </row>
    <row r="3" spans="1:16" s="104" customFormat="1" ht="12.75" x14ac:dyDescent="0.2">
      <c r="A3" s="113"/>
      <c r="B3" s="52"/>
      <c r="C3" s="52"/>
      <c r="D3" s="52"/>
      <c r="E3" s="52"/>
      <c r="F3" s="52"/>
      <c r="G3" s="52"/>
      <c r="H3" s="52"/>
      <c r="K3" s="52"/>
      <c r="L3" s="52"/>
      <c r="M3" s="52"/>
      <c r="N3" s="52"/>
      <c r="O3" s="52"/>
      <c r="P3" s="52"/>
    </row>
    <row r="4" spans="1:16" x14ac:dyDescent="0.2">
      <c r="J4" s="113" t="s">
        <v>246</v>
      </c>
      <c r="K4" s="52"/>
      <c r="L4" s="52"/>
    </row>
    <row r="5" spans="1:16" s="1" customFormat="1" ht="49.5" customHeight="1" x14ac:dyDescent="0.25">
      <c r="A5" s="49">
        <v>2019</v>
      </c>
      <c r="B5" s="49"/>
      <c r="C5" s="49" t="s">
        <v>204</v>
      </c>
      <c r="D5" s="49" t="s">
        <v>206</v>
      </c>
      <c r="E5" s="141" t="s">
        <v>205</v>
      </c>
      <c r="F5" s="49" t="s">
        <v>138</v>
      </c>
      <c r="G5" s="141" t="s">
        <v>247</v>
      </c>
      <c r="H5" s="49" t="s">
        <v>151</v>
      </c>
      <c r="I5" s="32"/>
      <c r="J5" s="32"/>
      <c r="K5" s="49" t="s">
        <v>204</v>
      </c>
      <c r="L5" s="49" t="s">
        <v>131</v>
      </c>
      <c r="M5" s="141" t="s">
        <v>203</v>
      </c>
      <c r="N5" s="49" t="s">
        <v>202</v>
      </c>
      <c r="O5" s="49" t="s">
        <v>201</v>
      </c>
      <c r="P5" s="49" t="s">
        <v>75</v>
      </c>
    </row>
    <row r="6" spans="1:16" s="1" customFormat="1" ht="33.75" customHeight="1" x14ac:dyDescent="0.25">
      <c r="A6" s="49">
        <v>2019</v>
      </c>
      <c r="B6" s="49"/>
      <c r="C6" s="49" t="s">
        <v>248</v>
      </c>
      <c r="D6" s="141" t="s">
        <v>130</v>
      </c>
      <c r="E6" s="141" t="s">
        <v>200</v>
      </c>
      <c r="F6" s="49" t="s">
        <v>137</v>
      </c>
      <c r="G6" s="141" t="s">
        <v>199</v>
      </c>
      <c r="H6" s="49" t="s">
        <v>151</v>
      </c>
      <c r="I6" s="32"/>
      <c r="J6" s="32"/>
      <c r="K6" s="49" t="s">
        <v>248</v>
      </c>
      <c r="L6" s="141" t="s">
        <v>130</v>
      </c>
      <c r="M6" s="141" t="s">
        <v>200</v>
      </c>
      <c r="N6" s="49" t="s">
        <v>137</v>
      </c>
      <c r="O6" s="141" t="s">
        <v>199</v>
      </c>
      <c r="P6" s="49" t="s">
        <v>151</v>
      </c>
    </row>
    <row r="7" spans="1:16" x14ac:dyDescent="0.2">
      <c r="A7" s="51" t="s">
        <v>48</v>
      </c>
      <c r="B7" s="51" t="s">
        <v>50</v>
      </c>
      <c r="C7" s="55">
        <v>209</v>
      </c>
      <c r="D7" s="55">
        <v>450172</v>
      </c>
      <c r="E7" s="55">
        <v>4254</v>
      </c>
      <c r="F7" s="55">
        <v>2969</v>
      </c>
      <c r="G7" s="55">
        <v>47731</v>
      </c>
      <c r="H7" s="55">
        <v>505335</v>
      </c>
      <c r="J7" s="34" t="str">
        <f t="shared" ref="J7:J18" si="0">A7</f>
        <v>Januari</v>
      </c>
      <c r="K7" s="142">
        <f t="shared" ref="K7:K17" si="1">100*((C23/C7)-1)</f>
        <v>22.966507177033503</v>
      </c>
      <c r="L7" s="142">
        <f t="shared" ref="L7:L17" si="2">100*((D23/D7)-1)</f>
        <v>2.4208524741654358</v>
      </c>
      <c r="M7" s="142">
        <f t="shared" ref="M7:M17" si="3">100*((E23/E7)-1)</f>
        <v>-44.992947813822283</v>
      </c>
      <c r="N7" s="142">
        <f t="shared" ref="N7:N17" si="4">100*((F23/F7)-1)</f>
        <v>2.0208824520040469</v>
      </c>
      <c r="O7" s="142">
        <f t="shared" ref="O7:O17" si="5">100*((G23/G7)-1)</f>
        <v>4.2090046301145989</v>
      </c>
      <c r="P7" s="142">
        <f t="shared" ref="P7:P17" si="6">100*((H23/H7)-1)</f>
        <v>2.1967605647738697</v>
      </c>
    </row>
    <row r="8" spans="1:16" x14ac:dyDescent="0.2">
      <c r="A8" s="51" t="s">
        <v>49</v>
      </c>
      <c r="B8" s="51" t="s">
        <v>51</v>
      </c>
      <c r="C8" s="55">
        <v>278</v>
      </c>
      <c r="D8" s="55">
        <v>441353</v>
      </c>
      <c r="E8" s="55">
        <v>3471</v>
      </c>
      <c r="F8" s="55">
        <v>3174</v>
      </c>
      <c r="G8" s="55">
        <v>46006</v>
      </c>
      <c r="H8" s="55">
        <v>494282</v>
      </c>
      <c r="J8" s="34" t="str">
        <f t="shared" si="0"/>
        <v>Februari</v>
      </c>
      <c r="K8" s="142">
        <f t="shared" si="1"/>
        <v>57.553956834532372</v>
      </c>
      <c r="L8" s="142">
        <f t="shared" si="2"/>
        <v>1.284685954326803</v>
      </c>
      <c r="M8" s="142">
        <f t="shared" si="3"/>
        <v>-27.139152981849612</v>
      </c>
      <c r="N8" s="142">
        <f t="shared" si="4"/>
        <v>-5.7025834908632671</v>
      </c>
      <c r="O8" s="142">
        <f t="shared" si="5"/>
        <v>5.0667304264661039</v>
      </c>
      <c r="P8" s="142">
        <f t="shared" si="6"/>
        <v>1.4238835320727894</v>
      </c>
    </row>
    <row r="9" spans="1:16" x14ac:dyDescent="0.2">
      <c r="A9" s="51" t="s">
        <v>14</v>
      </c>
      <c r="B9" s="51" t="s">
        <v>21</v>
      </c>
      <c r="C9" s="55">
        <v>609</v>
      </c>
      <c r="D9" s="55">
        <v>482649</v>
      </c>
      <c r="E9" s="55">
        <v>4796</v>
      </c>
      <c r="F9" s="55">
        <v>4407</v>
      </c>
      <c r="G9" s="55">
        <v>51277</v>
      </c>
      <c r="H9" s="55">
        <v>543738</v>
      </c>
      <c r="J9" s="34" t="str">
        <f t="shared" si="0"/>
        <v>Mars</v>
      </c>
      <c r="K9" s="142">
        <f t="shared" si="1"/>
        <v>-27.750410509031198</v>
      </c>
      <c r="L9" s="142">
        <f t="shared" si="2"/>
        <v>-47.930069263584926</v>
      </c>
      <c r="M9" s="142">
        <f t="shared" si="3"/>
        <v>-60.967472894078398</v>
      </c>
      <c r="N9" s="142">
        <f t="shared" si="4"/>
        <v>-52.144315861130018</v>
      </c>
      <c r="O9" s="142">
        <f t="shared" si="5"/>
        <v>1.2929773582697868</v>
      </c>
      <c r="P9" s="142">
        <f t="shared" si="6"/>
        <v>-43.414659266043579</v>
      </c>
    </row>
    <row r="10" spans="1:16" x14ac:dyDescent="0.2">
      <c r="A10" s="51" t="s">
        <v>15</v>
      </c>
      <c r="B10" s="51" t="s">
        <v>15</v>
      </c>
      <c r="C10" s="55">
        <v>2087</v>
      </c>
      <c r="D10" s="55">
        <v>545752</v>
      </c>
      <c r="E10" s="55">
        <v>10607</v>
      </c>
      <c r="F10" s="55">
        <v>4682</v>
      </c>
      <c r="G10" s="55">
        <v>50152</v>
      </c>
      <c r="H10" s="55">
        <v>613280</v>
      </c>
      <c r="J10" s="34" t="str">
        <f t="shared" si="0"/>
        <v>April</v>
      </c>
      <c r="K10" s="142">
        <f t="shared" si="1"/>
        <v>-61.811212266411111</v>
      </c>
      <c r="L10" s="142">
        <f t="shared" si="2"/>
        <v>-73.475314794998454</v>
      </c>
      <c r="M10" s="142">
        <f t="shared" si="3"/>
        <v>-79.975487885358731</v>
      </c>
      <c r="N10" s="142">
        <f t="shared" si="4"/>
        <v>-89.641178983340453</v>
      </c>
      <c r="O10" s="142">
        <f t="shared" si="5"/>
        <v>-14.946562450151536</v>
      </c>
      <c r="P10" s="142">
        <f t="shared" si="6"/>
        <v>-68.885174797808517</v>
      </c>
    </row>
    <row r="11" spans="1:16" x14ac:dyDescent="0.2">
      <c r="A11" s="51" t="s">
        <v>16</v>
      </c>
      <c r="B11" s="51" t="s">
        <v>22</v>
      </c>
      <c r="C11" s="55">
        <v>4249</v>
      </c>
      <c r="D11" s="55">
        <v>572690</v>
      </c>
      <c r="E11" s="55">
        <v>12737</v>
      </c>
      <c r="F11" s="55">
        <v>5890</v>
      </c>
      <c r="G11" s="55">
        <v>54645</v>
      </c>
      <c r="H11" s="55">
        <v>650211</v>
      </c>
      <c r="J11" s="34" t="str">
        <f t="shared" si="0"/>
        <v>Maj</v>
      </c>
      <c r="K11" s="142">
        <f t="shared" si="1"/>
        <v>-46.905154153918573</v>
      </c>
      <c r="L11" s="142">
        <f t="shared" si="2"/>
        <v>-57.890307146973051</v>
      </c>
      <c r="M11" s="142">
        <f t="shared" si="3"/>
        <v>-74.460233964041763</v>
      </c>
      <c r="N11" s="142">
        <f t="shared" si="4"/>
        <v>-88.641765704584046</v>
      </c>
      <c r="O11" s="142">
        <f t="shared" si="5"/>
        <v>-16.738951413670055</v>
      </c>
      <c r="P11" s="142">
        <f t="shared" si="6"/>
        <v>-54.963235011403988</v>
      </c>
    </row>
    <row r="12" spans="1:16" x14ac:dyDescent="0.2">
      <c r="A12" s="51" t="s">
        <v>17</v>
      </c>
      <c r="B12" s="51" t="s">
        <v>23</v>
      </c>
      <c r="C12" s="55">
        <v>9108</v>
      </c>
      <c r="D12" s="55">
        <v>632303</v>
      </c>
      <c r="E12" s="55">
        <v>21546</v>
      </c>
      <c r="F12" s="55">
        <v>7260</v>
      </c>
      <c r="G12" s="55">
        <v>51711</v>
      </c>
      <c r="H12" s="55">
        <v>721928</v>
      </c>
      <c r="J12" s="34" t="str">
        <f t="shared" si="0"/>
        <v>Juni</v>
      </c>
      <c r="K12" s="142">
        <f t="shared" si="1"/>
        <v>-68.972332015810281</v>
      </c>
      <c r="L12" s="142">
        <f t="shared" si="2"/>
        <v>-55.608308042188639</v>
      </c>
      <c r="M12" s="142">
        <f t="shared" si="3"/>
        <v>-82.674278288313374</v>
      </c>
      <c r="N12" s="142">
        <f t="shared" si="4"/>
        <v>-87.024793388429757</v>
      </c>
      <c r="O12" s="142">
        <f t="shared" si="5"/>
        <v>2.1774864148827122</v>
      </c>
      <c r="P12" s="142">
        <f t="shared" si="6"/>
        <v>-52.761494221030361</v>
      </c>
    </row>
    <row r="13" spans="1:16" x14ac:dyDescent="0.2">
      <c r="A13" s="51" t="s">
        <v>18</v>
      </c>
      <c r="B13" s="51" t="s">
        <v>24</v>
      </c>
      <c r="C13" s="55">
        <v>10387</v>
      </c>
      <c r="D13" s="55">
        <v>747404</v>
      </c>
      <c r="E13" s="55">
        <v>40933</v>
      </c>
      <c r="F13" s="55">
        <v>5943</v>
      </c>
      <c r="G13" s="55">
        <v>52908</v>
      </c>
      <c r="H13" s="55">
        <v>857575</v>
      </c>
      <c r="J13" s="34" t="str">
        <f t="shared" si="0"/>
        <v>Juli</v>
      </c>
      <c r="K13" s="142">
        <f t="shared" si="1"/>
        <v>-63.945316260710506</v>
      </c>
      <c r="L13" s="142">
        <f t="shared" si="2"/>
        <v>-45.489855553355355</v>
      </c>
      <c r="M13" s="142">
        <f t="shared" si="3"/>
        <v>-78.853247990618812</v>
      </c>
      <c r="N13" s="142">
        <f t="shared" si="4"/>
        <v>-70.721857647652712</v>
      </c>
      <c r="O13" s="142">
        <f t="shared" si="5"/>
        <v>-6.06902547818855</v>
      </c>
      <c r="P13" s="142">
        <f t="shared" si="6"/>
        <v>-45.048654636620697</v>
      </c>
    </row>
    <row r="14" spans="1:16" x14ac:dyDescent="0.2">
      <c r="A14" s="51" t="s">
        <v>19</v>
      </c>
      <c r="B14" s="51" t="s">
        <v>25</v>
      </c>
      <c r="C14" s="55">
        <v>8330</v>
      </c>
      <c r="D14" s="55">
        <v>669732</v>
      </c>
      <c r="E14" s="55">
        <v>27668</v>
      </c>
      <c r="F14" s="55">
        <v>6424</v>
      </c>
      <c r="G14" s="55">
        <v>50761</v>
      </c>
      <c r="H14" s="55">
        <v>762915</v>
      </c>
      <c r="J14" s="34" t="str">
        <f t="shared" si="0"/>
        <v>Augusti</v>
      </c>
      <c r="K14" s="142">
        <f t="shared" si="1"/>
        <v>-38.847539015606245</v>
      </c>
      <c r="L14" s="142">
        <f t="shared" si="2"/>
        <v>-33.179839099819034</v>
      </c>
      <c r="M14" s="142">
        <f t="shared" si="3"/>
        <v>-67.269047274830129</v>
      </c>
      <c r="N14" s="142">
        <f t="shared" si="4"/>
        <v>-63.605230386052305</v>
      </c>
      <c r="O14" s="142">
        <f t="shared" si="5"/>
        <v>-1.0381986170485247</v>
      </c>
      <c r="P14" s="142">
        <f t="shared" si="6"/>
        <v>-32.595636473263731</v>
      </c>
    </row>
    <row r="15" spans="1:16" x14ac:dyDescent="0.2">
      <c r="A15" s="51" t="s">
        <v>20</v>
      </c>
      <c r="B15" s="51" t="s">
        <v>20</v>
      </c>
      <c r="C15" s="55">
        <v>3588</v>
      </c>
      <c r="D15" s="55">
        <v>544371</v>
      </c>
      <c r="E15" s="55">
        <v>12709</v>
      </c>
      <c r="F15" s="55">
        <v>5926</v>
      </c>
      <c r="G15" s="55">
        <v>51385</v>
      </c>
      <c r="H15" s="55">
        <v>617979</v>
      </c>
      <c r="J15" s="34" t="str">
        <f t="shared" si="0"/>
        <v>September</v>
      </c>
      <c r="K15" s="142">
        <f t="shared" si="1"/>
        <v>5.3511705685618693</v>
      </c>
      <c r="L15" s="142">
        <f t="shared" si="2"/>
        <v>-27.448743595819757</v>
      </c>
      <c r="M15" s="142">
        <f t="shared" si="3"/>
        <v>-45.692029270595633</v>
      </c>
      <c r="N15" s="142">
        <f t="shared" si="4"/>
        <v>-63.921700978737775</v>
      </c>
      <c r="O15" s="142">
        <f t="shared" si="5"/>
        <v>7.4652135837306677</v>
      </c>
      <c r="P15" s="142">
        <f t="shared" si="6"/>
        <v>-25.080140263665918</v>
      </c>
    </row>
    <row r="16" spans="1:16" x14ac:dyDescent="0.2">
      <c r="A16" s="51" t="s">
        <v>26</v>
      </c>
      <c r="B16" s="51" t="s">
        <v>27</v>
      </c>
      <c r="C16" s="55">
        <v>1132</v>
      </c>
      <c r="D16" s="55">
        <v>554111</v>
      </c>
      <c r="E16" s="55">
        <v>9192</v>
      </c>
      <c r="F16" s="55">
        <v>4378</v>
      </c>
      <c r="G16" s="55">
        <v>53927</v>
      </c>
      <c r="H16" s="55">
        <v>622740</v>
      </c>
      <c r="J16" s="34" t="str">
        <f t="shared" si="0"/>
        <v>Oktober</v>
      </c>
      <c r="K16" s="142">
        <f t="shared" si="1"/>
        <v>-1.0600706713780883</v>
      </c>
      <c r="L16" s="142">
        <f t="shared" si="2"/>
        <v>-31.643840313583382</v>
      </c>
      <c r="M16" s="142">
        <f t="shared" si="3"/>
        <v>-30.091383812010442</v>
      </c>
      <c r="N16" s="142">
        <f t="shared" si="4"/>
        <v>-63.522156235724083</v>
      </c>
      <c r="O16" s="142">
        <f t="shared" si="5"/>
        <v>-1.503884881413764</v>
      </c>
      <c r="P16" s="142">
        <f t="shared" si="6"/>
        <v>-29.179432829110063</v>
      </c>
    </row>
    <row r="17" spans="1:16" x14ac:dyDescent="0.2">
      <c r="A17" s="51" t="s">
        <v>28</v>
      </c>
      <c r="B17" s="51" t="s">
        <v>28</v>
      </c>
      <c r="C17" s="55">
        <v>347</v>
      </c>
      <c r="D17" s="55">
        <v>482272</v>
      </c>
      <c r="E17" s="55">
        <v>6463</v>
      </c>
      <c r="F17" s="55">
        <v>4284</v>
      </c>
      <c r="G17" s="55">
        <v>48504</v>
      </c>
      <c r="H17" s="55">
        <v>541870</v>
      </c>
      <c r="J17" s="34" t="str">
        <f t="shared" si="0"/>
        <v>November</v>
      </c>
      <c r="K17" s="142">
        <f t="shared" si="1"/>
        <v>39.76945244956773</v>
      </c>
      <c r="L17" s="142">
        <f t="shared" si="2"/>
        <v>-49.507124610178487</v>
      </c>
      <c r="M17" s="142">
        <f t="shared" si="3"/>
        <v>-46.309763267832274</v>
      </c>
      <c r="N17" s="142">
        <f t="shared" si="4"/>
        <v>-62.535014005602243</v>
      </c>
      <c r="O17" s="142">
        <f t="shared" si="5"/>
        <v>4.8470229259442554</v>
      </c>
      <c r="P17" s="142">
        <f t="shared" si="6"/>
        <v>-44.649454666248367</v>
      </c>
    </row>
    <row r="18" spans="1:16" x14ac:dyDescent="0.2">
      <c r="A18" s="51" t="s">
        <v>30</v>
      </c>
      <c r="B18" s="51" t="s">
        <v>30</v>
      </c>
      <c r="C18" s="55">
        <v>271</v>
      </c>
      <c r="D18" s="55">
        <v>472883</v>
      </c>
      <c r="E18" s="55">
        <v>5758</v>
      </c>
      <c r="F18" s="55">
        <v>3413</v>
      </c>
      <c r="G18" s="55">
        <v>40053</v>
      </c>
      <c r="H18" s="55">
        <v>522378</v>
      </c>
      <c r="I18" s="48"/>
      <c r="J18" s="34" t="str">
        <f t="shared" si="0"/>
        <v>December</v>
      </c>
      <c r="K18" s="142">
        <f>100*((C34/C18)-1)</f>
        <v>46.125461254612546</v>
      </c>
      <c r="L18" s="142">
        <f t="shared" ref="L18" si="7">100*((D34/D18)-1)</f>
        <v>-58.020482867855264</v>
      </c>
      <c r="M18" s="142">
        <f t="shared" ref="M18" si="8">100*((E34/E18)-1)</f>
        <v>-53.351858284126429</v>
      </c>
      <c r="N18" s="142">
        <f t="shared" ref="N18" si="9">100*((F34/F18)-1)</f>
        <v>-81.746264283621457</v>
      </c>
      <c r="O18" s="142">
        <f t="shared" ref="O18" si="10">100*((G34/G18)-1)</f>
        <v>16.555563877861836</v>
      </c>
      <c r="P18" s="142">
        <f>100*((H34/H18)-1)</f>
        <v>-52.351936720152835</v>
      </c>
    </row>
    <row r="19" spans="1:16" x14ac:dyDescent="0.2">
      <c r="A19" s="54" t="s">
        <v>198</v>
      </c>
      <c r="B19" s="54" t="s">
        <v>277</v>
      </c>
      <c r="C19" s="229">
        <f t="shared" ref="C19:H19" si="11">100*C18/$H18</f>
        <v>5.1878141881932238E-2</v>
      </c>
      <c r="D19" s="229">
        <f t="shared" si="11"/>
        <v>90.52506039687735</v>
      </c>
      <c r="E19" s="229">
        <f t="shared" si="11"/>
        <v>1.10226694079766</v>
      </c>
      <c r="F19" s="229">
        <f t="shared" si="11"/>
        <v>0.65335829609975915</v>
      </c>
      <c r="G19" s="229">
        <f t="shared" si="11"/>
        <v>7.6674362243432919</v>
      </c>
      <c r="H19" s="229">
        <f t="shared" si="11"/>
        <v>100</v>
      </c>
      <c r="K19" s="142"/>
      <c r="L19" s="142"/>
      <c r="M19" s="142"/>
      <c r="N19" s="142"/>
      <c r="O19" s="142"/>
      <c r="P19" s="142"/>
    </row>
    <row r="20" spans="1:16" x14ac:dyDescent="0.2">
      <c r="A20" s="49"/>
      <c r="B20" s="49"/>
      <c r="C20" s="143"/>
      <c r="D20" s="143"/>
      <c r="E20" s="143"/>
      <c r="F20" s="143"/>
      <c r="G20" s="143"/>
      <c r="H20" s="143"/>
      <c r="K20" s="142"/>
      <c r="L20" s="142"/>
      <c r="M20" s="142"/>
      <c r="N20" s="142"/>
      <c r="O20" s="142"/>
      <c r="P20" s="142"/>
    </row>
    <row r="21" spans="1:16" ht="44.25" customHeight="1" x14ac:dyDescent="0.2">
      <c r="A21" s="49">
        <v>2020</v>
      </c>
      <c r="B21" s="49"/>
      <c r="C21" s="49" t="str">
        <f t="shared" ref="C21:H21" si="12">C5</f>
        <v>MC</v>
      </c>
      <c r="D21" s="49" t="str">
        <f t="shared" si="12"/>
        <v>Bilar</v>
      </c>
      <c r="E21" s="141" t="str">
        <f t="shared" si="12"/>
        <v>Personbilar m. släp, husbilar och minibussar*</v>
      </c>
      <c r="F21" s="49" t="str">
        <f t="shared" si="12"/>
        <v>Bussar</v>
      </c>
      <c r="G21" s="141" t="str">
        <f t="shared" si="12"/>
        <v>Last- och varubilar från 6m.</v>
      </c>
      <c r="H21" s="49" t="str">
        <f t="shared" si="12"/>
        <v>Total</v>
      </c>
      <c r="K21" s="142"/>
      <c r="L21" s="142"/>
      <c r="M21" s="142"/>
      <c r="N21" s="142"/>
      <c r="O21" s="142"/>
      <c r="P21" s="142"/>
    </row>
    <row r="22" spans="1:16" ht="44.25" customHeight="1" x14ac:dyDescent="0.2">
      <c r="A22" s="49">
        <v>2020</v>
      </c>
      <c r="B22" s="49"/>
      <c r="C22" s="49" t="str">
        <f>C6</f>
        <v>Mororcycles</v>
      </c>
      <c r="D22" s="141" t="str">
        <f t="shared" ref="D22:H22" si="13">D6</f>
        <v>Passenger cars</v>
      </c>
      <c r="E22" s="141" t="str">
        <f t="shared" si="13"/>
        <v>Passenger cars w. caravan</v>
      </c>
      <c r="F22" s="49" t="str">
        <f t="shared" si="13"/>
        <v>Buses</v>
      </c>
      <c r="G22" s="141" t="str">
        <f t="shared" si="13"/>
        <v>LGVs and HGVs</v>
      </c>
      <c r="H22" s="49" t="str">
        <f t="shared" si="13"/>
        <v>Total</v>
      </c>
      <c r="K22" s="142"/>
      <c r="L22" s="142"/>
      <c r="M22" s="142"/>
      <c r="N22" s="142"/>
      <c r="O22" s="142"/>
      <c r="P22" s="142"/>
    </row>
    <row r="23" spans="1:16" x14ac:dyDescent="0.2">
      <c r="A23" s="51" t="s">
        <v>48</v>
      </c>
      <c r="B23" s="51" t="s">
        <v>50</v>
      </c>
      <c r="C23" s="55">
        <v>257</v>
      </c>
      <c r="D23" s="55">
        <v>461070</v>
      </c>
      <c r="E23" s="55">
        <v>2340</v>
      </c>
      <c r="F23" s="55">
        <v>3029</v>
      </c>
      <c r="G23" s="55">
        <v>49740</v>
      </c>
      <c r="H23" s="55">
        <v>516436</v>
      </c>
      <c r="K23" s="142"/>
      <c r="L23" s="142"/>
      <c r="M23" s="142"/>
      <c r="N23" s="142"/>
      <c r="O23" s="142"/>
      <c r="P23" s="142"/>
    </row>
    <row r="24" spans="1:16" x14ac:dyDescent="0.2">
      <c r="A24" s="51" t="s">
        <v>49</v>
      </c>
      <c r="B24" s="51" t="s">
        <v>51</v>
      </c>
      <c r="C24" s="55">
        <v>438</v>
      </c>
      <c r="D24" s="55">
        <v>447023</v>
      </c>
      <c r="E24" s="55">
        <v>2529</v>
      </c>
      <c r="F24" s="55">
        <v>2993</v>
      </c>
      <c r="G24" s="55">
        <v>48337</v>
      </c>
      <c r="H24" s="55">
        <v>501320</v>
      </c>
      <c r="L24" s="55"/>
    </row>
    <row r="25" spans="1:16" x14ac:dyDescent="0.2">
      <c r="A25" s="51" t="s">
        <v>14</v>
      </c>
      <c r="B25" s="51" t="s">
        <v>21</v>
      </c>
      <c r="C25" s="55">
        <v>440</v>
      </c>
      <c r="D25" s="55">
        <v>251315</v>
      </c>
      <c r="E25" s="55">
        <v>1872</v>
      </c>
      <c r="F25" s="55">
        <v>2109</v>
      </c>
      <c r="G25" s="55">
        <v>51940</v>
      </c>
      <c r="H25" s="55">
        <v>307676</v>
      </c>
    </row>
    <row r="26" spans="1:16" x14ac:dyDescent="0.2">
      <c r="A26" s="51" t="s">
        <v>15</v>
      </c>
      <c r="B26" s="51" t="s">
        <v>15</v>
      </c>
      <c r="C26" s="55">
        <v>797</v>
      </c>
      <c r="D26" s="55">
        <v>144759</v>
      </c>
      <c r="E26" s="55">
        <v>2124</v>
      </c>
      <c r="F26" s="55">
        <v>485</v>
      </c>
      <c r="G26" s="55">
        <v>42656</v>
      </c>
      <c r="H26" s="55">
        <v>190821</v>
      </c>
    </row>
    <row r="27" spans="1:16" x14ac:dyDescent="0.2">
      <c r="A27" s="51" t="s">
        <v>16</v>
      </c>
      <c r="B27" s="51" t="s">
        <v>22</v>
      </c>
      <c r="C27" s="55">
        <v>2256</v>
      </c>
      <c r="D27" s="55">
        <v>241158</v>
      </c>
      <c r="E27" s="55">
        <v>3253</v>
      </c>
      <c r="F27" s="55">
        <v>669</v>
      </c>
      <c r="G27" s="55">
        <v>45498</v>
      </c>
      <c r="H27" s="55">
        <v>292834</v>
      </c>
    </row>
    <row r="28" spans="1:16" x14ac:dyDescent="0.2">
      <c r="A28" s="51" t="s">
        <v>17</v>
      </c>
      <c r="B28" s="51" t="s">
        <v>23</v>
      </c>
      <c r="C28" s="55">
        <v>2826</v>
      </c>
      <c r="D28" s="55">
        <v>280690</v>
      </c>
      <c r="E28" s="55">
        <v>3733</v>
      </c>
      <c r="F28" s="55">
        <v>942</v>
      </c>
      <c r="G28" s="55">
        <v>52837</v>
      </c>
      <c r="H28" s="55">
        <v>341028</v>
      </c>
    </row>
    <row r="29" spans="1:16" x14ac:dyDescent="0.2">
      <c r="A29" s="51" t="s">
        <v>18</v>
      </c>
      <c r="B29" s="51" t="s">
        <v>24</v>
      </c>
      <c r="C29" s="55">
        <v>3745</v>
      </c>
      <c r="D29" s="55">
        <v>407411</v>
      </c>
      <c r="E29" s="55">
        <v>8656</v>
      </c>
      <c r="F29" s="55">
        <v>1740</v>
      </c>
      <c r="G29" s="55">
        <v>49697</v>
      </c>
      <c r="H29" s="55">
        <v>471249</v>
      </c>
    </row>
    <row r="30" spans="1:16" x14ac:dyDescent="0.2">
      <c r="A30" s="51" t="s">
        <v>19</v>
      </c>
      <c r="B30" s="51" t="s">
        <v>25</v>
      </c>
      <c r="C30" s="55">
        <v>5094</v>
      </c>
      <c r="D30" s="55">
        <v>447516</v>
      </c>
      <c r="E30" s="55">
        <v>9056</v>
      </c>
      <c r="F30" s="55">
        <v>2338</v>
      </c>
      <c r="G30" s="55">
        <v>50234</v>
      </c>
      <c r="H30" s="55">
        <v>514238</v>
      </c>
    </row>
    <row r="31" spans="1:16" x14ac:dyDescent="0.2">
      <c r="A31" s="51" t="s">
        <v>20</v>
      </c>
      <c r="B31" s="51" t="s">
        <v>20</v>
      </c>
      <c r="C31" s="55">
        <v>3780</v>
      </c>
      <c r="D31" s="55">
        <v>394948</v>
      </c>
      <c r="E31" s="55">
        <v>6902</v>
      </c>
      <c r="F31" s="55">
        <v>2138</v>
      </c>
      <c r="G31" s="55">
        <v>55221</v>
      </c>
      <c r="H31" s="55">
        <v>462989</v>
      </c>
    </row>
    <row r="32" spans="1:16" x14ac:dyDescent="0.2">
      <c r="A32" s="51" t="s">
        <v>26</v>
      </c>
      <c r="B32" s="51" t="s">
        <v>27</v>
      </c>
      <c r="C32" s="55">
        <v>1120</v>
      </c>
      <c r="D32" s="55">
        <v>378769</v>
      </c>
      <c r="E32" s="55">
        <v>6426</v>
      </c>
      <c r="F32" s="55">
        <v>1597</v>
      </c>
      <c r="G32" s="55">
        <v>53116</v>
      </c>
      <c r="H32" s="55">
        <v>441028</v>
      </c>
    </row>
    <row r="33" spans="1:9" x14ac:dyDescent="0.2">
      <c r="A33" s="51" t="s">
        <v>28</v>
      </c>
      <c r="B33" s="51" t="s">
        <v>28</v>
      </c>
      <c r="C33" s="55">
        <v>485</v>
      </c>
      <c r="D33" s="55">
        <v>243513</v>
      </c>
      <c r="E33" s="55">
        <v>3470</v>
      </c>
      <c r="F33" s="55">
        <v>1605</v>
      </c>
      <c r="G33" s="55">
        <v>50855</v>
      </c>
      <c r="H33" s="55">
        <v>299928</v>
      </c>
    </row>
    <row r="34" spans="1:9" x14ac:dyDescent="0.2">
      <c r="A34" s="51" t="s">
        <v>30</v>
      </c>
      <c r="B34" s="51" t="s">
        <v>30</v>
      </c>
      <c r="C34" s="55">
        <v>396</v>
      </c>
      <c r="D34" s="55">
        <v>198514</v>
      </c>
      <c r="E34" s="55">
        <v>2686</v>
      </c>
      <c r="F34" s="55">
        <v>623</v>
      </c>
      <c r="G34" s="55">
        <v>46684</v>
      </c>
      <c r="H34" s="55">
        <v>248903</v>
      </c>
      <c r="I34" s="48"/>
    </row>
    <row r="36" spans="1:9" x14ac:dyDescent="0.2">
      <c r="A36" s="57" t="s">
        <v>227</v>
      </c>
    </row>
    <row r="37" spans="1:9" x14ac:dyDescent="0.2">
      <c r="A37" s="198" t="s">
        <v>229</v>
      </c>
    </row>
    <row r="38" spans="1:9" x14ac:dyDescent="0.2">
      <c r="A38" s="196" t="s">
        <v>228</v>
      </c>
    </row>
    <row r="40" spans="1:9" x14ac:dyDescent="0.2">
      <c r="B40" s="51" t="s">
        <v>278</v>
      </c>
      <c r="C40" s="55">
        <f>SUM(C9:C18)</f>
        <v>40108</v>
      </c>
      <c r="D40" s="55">
        <f t="shared" ref="D40:H40" si="14">SUM(D9:D18)</f>
        <v>5704167</v>
      </c>
      <c r="E40" s="55">
        <f t="shared" si="14"/>
        <v>152409</v>
      </c>
      <c r="F40" s="55">
        <f t="shared" si="14"/>
        <v>52607</v>
      </c>
      <c r="G40" s="55">
        <f t="shared" si="14"/>
        <v>505323</v>
      </c>
      <c r="H40" s="55">
        <f t="shared" si="14"/>
        <v>6454614</v>
      </c>
    </row>
    <row r="41" spans="1:9" x14ac:dyDescent="0.2">
      <c r="B41" s="51">
        <v>2020</v>
      </c>
      <c r="C41" s="55">
        <f>SUM(C25:C34)</f>
        <v>20939</v>
      </c>
      <c r="D41" s="55">
        <f t="shared" ref="D41:H41" si="15">SUM(D25:D34)</f>
        <v>2988593</v>
      </c>
      <c r="E41" s="55">
        <f t="shared" si="15"/>
        <v>48178</v>
      </c>
      <c r="F41" s="55">
        <f t="shared" si="15"/>
        <v>14246</v>
      </c>
      <c r="G41" s="55">
        <f t="shared" si="15"/>
        <v>498738</v>
      </c>
      <c r="H41" s="55">
        <f t="shared" si="15"/>
        <v>3570694</v>
      </c>
    </row>
    <row r="42" spans="1:9" x14ac:dyDescent="0.2">
      <c r="B42" s="51" t="s">
        <v>279</v>
      </c>
      <c r="C42" s="55">
        <f>C41-C40</f>
        <v>-19169</v>
      </c>
      <c r="D42" s="55">
        <f t="shared" ref="D42:H42" si="16">D41-D40</f>
        <v>-2715574</v>
      </c>
      <c r="E42" s="55">
        <f t="shared" si="16"/>
        <v>-104231</v>
      </c>
      <c r="F42" s="55">
        <f t="shared" si="16"/>
        <v>-38361</v>
      </c>
      <c r="G42" s="55">
        <f t="shared" si="16"/>
        <v>-6585</v>
      </c>
      <c r="H42" s="55">
        <f t="shared" si="16"/>
        <v>-2883920</v>
      </c>
    </row>
    <row r="43" spans="1:9" x14ac:dyDescent="0.2">
      <c r="B43" s="51" t="s">
        <v>280</v>
      </c>
      <c r="C43" s="254">
        <f>C42/C40</f>
        <v>-0.47793457664306371</v>
      </c>
      <c r="D43" s="254">
        <f t="shared" ref="D43:H43" si="17">D42/D40</f>
        <v>-0.47606846012748222</v>
      </c>
      <c r="E43" s="254">
        <f t="shared" si="17"/>
        <v>-0.68389005898601785</v>
      </c>
      <c r="F43" s="254">
        <f t="shared" si="17"/>
        <v>-0.72919953618339761</v>
      </c>
      <c r="G43" s="254">
        <f t="shared" si="17"/>
        <v>-1.3031269109064896E-2</v>
      </c>
      <c r="H43" s="254">
        <f t="shared" si="17"/>
        <v>-0.44679976215463851</v>
      </c>
    </row>
  </sheetData>
  <hyperlinks>
    <hyperlink ref="A38" r:id="rId1" xr:uid="{69262A32-8E9F-4F22-8012-46EF0370A505}"/>
  </hyperlinks>
  <pageMargins left="0.7" right="0.7" top="0.75" bottom="0.75" header="0.3" footer="0.3"/>
  <pageSetup paperSize="9" scale="75"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52BEA-31D3-49E3-9815-DB4BC7DB9742}">
  <sheetPr>
    <tabColor rgb="FFFFFF00"/>
  </sheetPr>
  <dimension ref="A1:I44"/>
  <sheetViews>
    <sheetView zoomScaleNormal="100" zoomScaleSheetLayoutView="98" workbookViewId="0"/>
  </sheetViews>
  <sheetFormatPr defaultRowHeight="14.25" x14ac:dyDescent="0.2"/>
  <cols>
    <col min="1" max="1" width="11" style="152" customWidth="1"/>
    <col min="2" max="2" width="11" style="153" customWidth="1"/>
    <col min="3" max="3" width="17.25" style="144" customWidth="1"/>
    <col min="4" max="4" width="17" style="144" customWidth="1"/>
    <col min="5" max="5" width="15.75" style="144" customWidth="1"/>
    <col min="6" max="6" width="9" style="144"/>
    <col min="7" max="7" width="10.75" style="144" bestFit="1" customWidth="1"/>
    <col min="8" max="11" width="10" style="144" customWidth="1"/>
    <col min="12" max="16384" width="9" style="144"/>
  </cols>
  <sheetData>
    <row r="1" spans="1:9" s="232" customFormat="1" x14ac:dyDescent="0.2">
      <c r="A1" s="230" t="s">
        <v>281</v>
      </c>
      <c r="B1" s="231"/>
      <c r="F1" s="233"/>
    </row>
    <row r="2" spans="1:9" s="237" customFormat="1" x14ac:dyDescent="0.2">
      <c r="A2" s="235" t="s">
        <v>282</v>
      </c>
      <c r="B2" s="236"/>
    </row>
    <row r="3" spans="1:9" s="232" customFormat="1" x14ac:dyDescent="0.2">
      <c r="A3" s="234"/>
      <c r="B3" s="231"/>
      <c r="F3" s="233"/>
    </row>
    <row r="4" spans="1:9" x14ac:dyDescent="0.2">
      <c r="F4" s="113" t="s">
        <v>230</v>
      </c>
    </row>
    <row r="5" spans="1:9" ht="42.75" customHeight="1" x14ac:dyDescent="0.2">
      <c r="A5" s="144"/>
      <c r="C5" s="159" t="s">
        <v>209</v>
      </c>
      <c r="D5" s="159" t="s">
        <v>210</v>
      </c>
      <c r="H5" s="148" t="s">
        <v>208</v>
      </c>
      <c r="I5" s="148" t="s">
        <v>76</v>
      </c>
    </row>
    <row r="6" spans="1:9" x14ac:dyDescent="0.2">
      <c r="A6" s="157">
        <v>2019</v>
      </c>
      <c r="C6" s="148" t="s">
        <v>207</v>
      </c>
      <c r="D6" s="148" t="s">
        <v>78</v>
      </c>
      <c r="H6" s="148" t="s">
        <v>207</v>
      </c>
      <c r="I6" s="148" t="s">
        <v>78</v>
      </c>
    </row>
    <row r="7" spans="1:9" ht="12.75" x14ac:dyDescent="0.2">
      <c r="A7" s="152" t="s">
        <v>48</v>
      </c>
      <c r="B7" s="154" t="s">
        <v>50</v>
      </c>
      <c r="C7" s="146">
        <v>436152</v>
      </c>
      <c r="D7" s="146">
        <v>23683</v>
      </c>
      <c r="F7" s="144" t="s">
        <v>48</v>
      </c>
      <c r="G7" s="144" t="s">
        <v>50</v>
      </c>
      <c r="H7" s="151">
        <f t="shared" ref="H7:H17" si="0">100*((C21/C7)-1)</f>
        <v>8.383086630349057</v>
      </c>
      <c r="I7" s="151">
        <f t="shared" ref="I7:I17" si="1">100*((D21/D7)-1)</f>
        <v>-3.2935016678630191</v>
      </c>
    </row>
    <row r="8" spans="1:9" ht="12.75" x14ac:dyDescent="0.2">
      <c r="A8" s="152" t="s">
        <v>49</v>
      </c>
      <c r="B8" s="154" t="s">
        <v>51</v>
      </c>
      <c r="C8" s="146">
        <v>424539</v>
      </c>
      <c r="D8" s="146">
        <v>22797</v>
      </c>
      <c r="F8" s="144" t="s">
        <v>49</v>
      </c>
      <c r="G8" s="144" t="s">
        <v>51</v>
      </c>
      <c r="H8" s="151">
        <f t="shared" si="0"/>
        <v>9.3265871922249879</v>
      </c>
      <c r="I8" s="151">
        <f t="shared" si="1"/>
        <v>-3.925955169539852</v>
      </c>
    </row>
    <row r="9" spans="1:9" ht="12.75" x14ac:dyDescent="0.2">
      <c r="A9" s="152" t="s">
        <v>14</v>
      </c>
      <c r="B9" s="154" t="s">
        <v>21</v>
      </c>
      <c r="C9" s="146">
        <v>508417</v>
      </c>
      <c r="D9" s="146">
        <v>24845</v>
      </c>
      <c r="F9" s="144" t="s">
        <v>14</v>
      </c>
      <c r="G9" s="144" t="s">
        <v>21</v>
      </c>
      <c r="H9" s="151">
        <f t="shared" si="0"/>
        <v>-39.922347207115415</v>
      </c>
      <c r="I9" s="151">
        <f t="shared" si="1"/>
        <v>-24.8983698933387</v>
      </c>
    </row>
    <row r="10" spans="1:9" ht="12.75" x14ac:dyDescent="0.2">
      <c r="A10" s="152" t="s">
        <v>15</v>
      </c>
      <c r="B10" s="154" t="s">
        <v>15</v>
      </c>
      <c r="C10" s="146">
        <v>522511</v>
      </c>
      <c r="D10" s="146">
        <v>22237</v>
      </c>
      <c r="F10" s="144" t="s">
        <v>15</v>
      </c>
      <c r="G10" s="144" t="s">
        <v>15</v>
      </c>
      <c r="H10" s="151">
        <f t="shared" si="0"/>
        <v>-93.724342645417991</v>
      </c>
      <c r="I10" s="151">
        <f t="shared" si="1"/>
        <v>-54.948958942303364</v>
      </c>
    </row>
    <row r="11" spans="1:9" ht="12.75" x14ac:dyDescent="0.2">
      <c r="A11" s="152" t="s">
        <v>16</v>
      </c>
      <c r="B11" s="154" t="s">
        <v>22</v>
      </c>
      <c r="C11" s="146">
        <v>521368</v>
      </c>
      <c r="D11" s="146">
        <v>23738</v>
      </c>
      <c r="F11" s="144" t="s">
        <v>16</v>
      </c>
      <c r="G11" s="144" t="s">
        <v>22</v>
      </c>
      <c r="H11" s="151">
        <f t="shared" si="0"/>
        <v>-78.220374092771323</v>
      </c>
      <c r="I11" s="151">
        <f t="shared" si="1"/>
        <v>-43.386131940348804</v>
      </c>
    </row>
    <row r="12" spans="1:9" ht="12.75" x14ac:dyDescent="0.2">
      <c r="A12" s="152" t="s">
        <v>17</v>
      </c>
      <c r="B12" s="154" t="s">
        <v>23</v>
      </c>
      <c r="C12" s="146">
        <v>601023</v>
      </c>
      <c r="D12" s="146">
        <v>23119</v>
      </c>
      <c r="F12" s="144" t="s">
        <v>17</v>
      </c>
      <c r="G12" s="144" t="s">
        <v>23</v>
      </c>
      <c r="H12" s="151">
        <f t="shared" si="0"/>
        <v>-67.931343725614497</v>
      </c>
      <c r="I12" s="151">
        <f t="shared" si="1"/>
        <v>-45.43449111120723</v>
      </c>
    </row>
    <row r="13" spans="1:9" ht="12.75" x14ac:dyDescent="0.2">
      <c r="A13" s="152" t="s">
        <v>18</v>
      </c>
      <c r="B13" s="154" t="s">
        <v>24</v>
      </c>
      <c r="C13" s="146">
        <v>723261</v>
      </c>
      <c r="D13" s="146">
        <v>24499</v>
      </c>
      <c r="F13" s="144" t="s">
        <v>18</v>
      </c>
      <c r="G13" s="144" t="s">
        <v>24</v>
      </c>
      <c r="H13" s="151">
        <f t="shared" si="0"/>
        <v>-67.632846233932156</v>
      </c>
      <c r="I13" s="151">
        <f t="shared" si="1"/>
        <v>-48.720355932895224</v>
      </c>
    </row>
    <row r="14" spans="1:9" ht="12.75" x14ac:dyDescent="0.2">
      <c r="A14" s="152" t="s">
        <v>19</v>
      </c>
      <c r="B14" s="154" t="s">
        <v>25</v>
      </c>
      <c r="C14" s="146">
        <v>619078</v>
      </c>
      <c r="D14" s="146">
        <v>23703</v>
      </c>
      <c r="F14" s="144" t="s">
        <v>19</v>
      </c>
      <c r="G14" s="144" t="s">
        <v>25</v>
      </c>
      <c r="H14" s="151">
        <f t="shared" si="0"/>
        <v>-62.751543424253484</v>
      </c>
      <c r="I14" s="151">
        <f t="shared" si="1"/>
        <v>-43.867864827237057</v>
      </c>
    </row>
    <row r="15" spans="1:9" ht="12.75" x14ac:dyDescent="0.2">
      <c r="A15" s="152" t="s">
        <v>20</v>
      </c>
      <c r="B15" s="154" t="s">
        <v>20</v>
      </c>
      <c r="C15" s="146">
        <v>528940</v>
      </c>
      <c r="D15" s="146">
        <v>24420</v>
      </c>
      <c r="F15" s="144" t="s">
        <v>20</v>
      </c>
      <c r="G15" s="144" t="s">
        <v>20</v>
      </c>
      <c r="H15" s="151">
        <f t="shared" si="0"/>
        <v>-42.551329073240815</v>
      </c>
      <c r="I15" s="151">
        <f t="shared" si="1"/>
        <v>-35.585585585585591</v>
      </c>
    </row>
    <row r="16" spans="1:9" ht="12.75" x14ac:dyDescent="0.2">
      <c r="A16" s="152" t="s">
        <v>26</v>
      </c>
      <c r="B16" s="154" t="s">
        <v>27</v>
      </c>
      <c r="C16" s="146">
        <v>522669</v>
      </c>
      <c r="D16" s="146">
        <v>24520</v>
      </c>
      <c r="F16" s="144" t="s">
        <v>26</v>
      </c>
      <c r="G16" s="144" t="s">
        <v>27</v>
      </c>
      <c r="H16" s="151">
        <f t="shared" si="0"/>
        <v>-35.550989249410236</v>
      </c>
      <c r="I16" s="151">
        <f t="shared" si="1"/>
        <v>-31.659869494290373</v>
      </c>
    </row>
    <row r="17" spans="1:9" ht="12.75" x14ac:dyDescent="0.2">
      <c r="A17" s="152" t="s">
        <v>28</v>
      </c>
      <c r="B17" s="154" t="s">
        <v>28</v>
      </c>
      <c r="C17" s="146">
        <v>481897</v>
      </c>
      <c r="D17" s="146">
        <v>24578</v>
      </c>
      <c r="F17" s="144" t="s">
        <v>28</v>
      </c>
      <c r="G17" s="144" t="s">
        <v>28</v>
      </c>
      <c r="H17" s="151">
        <f t="shared" si="0"/>
        <v>-53.668522526598004</v>
      </c>
      <c r="I17" s="151">
        <f t="shared" si="1"/>
        <v>-38.367645862153147</v>
      </c>
    </row>
    <row r="18" spans="1:9" ht="12.75" x14ac:dyDescent="0.2">
      <c r="A18" s="152" t="s">
        <v>30</v>
      </c>
      <c r="B18" s="154" t="s">
        <v>30</v>
      </c>
      <c r="C18" s="146">
        <v>544676</v>
      </c>
      <c r="D18" s="146">
        <v>21174</v>
      </c>
      <c r="F18" s="152" t="s">
        <v>30</v>
      </c>
      <c r="G18" s="154" t="s">
        <v>30</v>
      </c>
      <c r="H18" s="151">
        <f t="shared" ref="H18" si="2">100*((C32/C18)-1)</f>
        <v>-54.554083528556419</v>
      </c>
      <c r="I18" s="151">
        <f t="shared" ref="I18" si="3">100*((D32/D18)-1)</f>
        <v>-21.965618211013506</v>
      </c>
    </row>
    <row r="19" spans="1:9" ht="12.75" x14ac:dyDescent="0.2">
      <c r="B19" s="154"/>
      <c r="C19" s="146"/>
      <c r="D19" s="146"/>
      <c r="E19" s="146"/>
      <c r="H19" s="151"/>
      <c r="I19" s="151"/>
    </row>
    <row r="20" spans="1:9" x14ac:dyDescent="0.2">
      <c r="A20" s="157">
        <v>2020</v>
      </c>
      <c r="C20" s="146"/>
      <c r="D20" s="146"/>
    </row>
    <row r="21" spans="1:9" ht="12.75" x14ac:dyDescent="0.2">
      <c r="A21" s="152" t="s">
        <v>48</v>
      </c>
      <c r="B21" s="154" t="s">
        <v>50</v>
      </c>
      <c r="C21" s="146">
        <v>472715</v>
      </c>
      <c r="D21" s="146">
        <v>22903</v>
      </c>
    </row>
    <row r="22" spans="1:9" ht="12.75" x14ac:dyDescent="0.2">
      <c r="A22" s="152" t="s">
        <v>49</v>
      </c>
      <c r="B22" s="154" t="s">
        <v>51</v>
      </c>
      <c r="C22" s="146">
        <v>464134</v>
      </c>
      <c r="D22" s="146">
        <v>21902</v>
      </c>
    </row>
    <row r="23" spans="1:9" ht="12.75" x14ac:dyDescent="0.2">
      <c r="A23" s="152" t="s">
        <v>14</v>
      </c>
      <c r="B23" s="154" t="s">
        <v>21</v>
      </c>
      <c r="C23" s="146">
        <v>305445</v>
      </c>
      <c r="D23" s="146">
        <v>18659</v>
      </c>
    </row>
    <row r="24" spans="1:9" ht="12.75" x14ac:dyDescent="0.2">
      <c r="A24" s="152" t="s">
        <v>15</v>
      </c>
      <c r="B24" s="154" t="s">
        <v>15</v>
      </c>
      <c r="C24" s="146">
        <v>32791</v>
      </c>
      <c r="D24" s="146">
        <v>10018</v>
      </c>
    </row>
    <row r="25" spans="1:9" ht="12.75" x14ac:dyDescent="0.2">
      <c r="A25" s="152" t="s">
        <v>16</v>
      </c>
      <c r="B25" s="154" t="s">
        <v>22</v>
      </c>
      <c r="C25" s="146">
        <v>113552</v>
      </c>
      <c r="D25" s="146">
        <v>13439</v>
      </c>
    </row>
    <row r="26" spans="1:9" ht="12.75" x14ac:dyDescent="0.2">
      <c r="A26" s="152" t="s">
        <v>17</v>
      </c>
      <c r="B26" s="154" t="s">
        <v>23</v>
      </c>
      <c r="C26" s="146">
        <v>192740</v>
      </c>
      <c r="D26" s="146">
        <v>12615</v>
      </c>
    </row>
    <row r="27" spans="1:9" ht="12.75" x14ac:dyDescent="0.2">
      <c r="A27" s="152" t="s">
        <v>18</v>
      </c>
      <c r="B27" s="154" t="s">
        <v>24</v>
      </c>
      <c r="C27" s="146">
        <v>234099</v>
      </c>
      <c r="D27" s="146">
        <v>12563</v>
      </c>
    </row>
    <row r="28" spans="1:9" ht="12.75" x14ac:dyDescent="0.2">
      <c r="A28" s="152" t="s">
        <v>19</v>
      </c>
      <c r="B28" s="154" t="s">
        <v>25</v>
      </c>
      <c r="C28" s="146">
        <v>230597</v>
      </c>
      <c r="D28" s="146">
        <v>13305</v>
      </c>
    </row>
    <row r="29" spans="1:9" ht="12.75" x14ac:dyDescent="0.2">
      <c r="A29" s="152" t="s">
        <v>20</v>
      </c>
      <c r="B29" s="154" t="s">
        <v>20</v>
      </c>
      <c r="C29" s="146">
        <v>303869</v>
      </c>
      <c r="D29" s="146">
        <v>15730</v>
      </c>
    </row>
    <row r="30" spans="1:9" ht="12.75" x14ac:dyDescent="0.2">
      <c r="A30" s="152" t="s">
        <v>26</v>
      </c>
      <c r="B30" s="154" t="s">
        <v>27</v>
      </c>
      <c r="C30" s="146">
        <v>336855</v>
      </c>
      <c r="D30" s="146">
        <v>16757</v>
      </c>
    </row>
    <row r="31" spans="1:9" ht="12.75" x14ac:dyDescent="0.2">
      <c r="A31" s="152" t="s">
        <v>28</v>
      </c>
      <c r="B31" s="154" t="s">
        <v>28</v>
      </c>
      <c r="C31" s="146">
        <v>223270</v>
      </c>
      <c r="D31" s="146">
        <v>15148</v>
      </c>
    </row>
    <row r="32" spans="1:9" ht="12.75" x14ac:dyDescent="0.2">
      <c r="A32" s="154" t="s">
        <v>30</v>
      </c>
      <c r="B32" s="154" t="s">
        <v>30</v>
      </c>
      <c r="C32" s="146">
        <v>247533</v>
      </c>
      <c r="D32" s="146">
        <v>16523</v>
      </c>
    </row>
    <row r="33" spans="1:6" x14ac:dyDescent="0.2">
      <c r="C33" s="146"/>
      <c r="D33" s="146"/>
      <c r="E33" s="146"/>
      <c r="F33" s="146"/>
    </row>
    <row r="34" spans="1:6" x14ac:dyDescent="0.2">
      <c r="A34" s="155" t="s">
        <v>231</v>
      </c>
      <c r="C34" s="147"/>
      <c r="D34" s="147"/>
    </row>
    <row r="35" spans="1:6" x14ac:dyDescent="0.2">
      <c r="A35" s="200" t="s">
        <v>233</v>
      </c>
      <c r="C35" s="150"/>
      <c r="D35" s="150"/>
    </row>
    <row r="36" spans="1:6" x14ac:dyDescent="0.2">
      <c r="A36" s="199" t="s">
        <v>232</v>
      </c>
      <c r="C36" s="149"/>
      <c r="D36" s="149"/>
    </row>
    <row r="37" spans="1:6" x14ac:dyDescent="0.2">
      <c r="A37" s="157"/>
      <c r="C37" s="148"/>
      <c r="D37" s="148"/>
    </row>
    <row r="39" spans="1:6" x14ac:dyDescent="0.2">
      <c r="A39" s="158"/>
      <c r="D39" s="147"/>
      <c r="E39" s="147"/>
    </row>
    <row r="42" spans="1:6" x14ac:dyDescent="0.2">
      <c r="C42" s="146"/>
      <c r="D42" s="146"/>
    </row>
    <row r="43" spans="1:6" x14ac:dyDescent="0.2">
      <c r="C43" s="146"/>
      <c r="D43" s="146"/>
    </row>
    <row r="44" spans="1:6" x14ac:dyDescent="0.2">
      <c r="A44" s="156"/>
      <c r="C44" s="145"/>
      <c r="D44" s="145"/>
    </row>
  </sheetData>
  <hyperlinks>
    <hyperlink ref="A36" r:id="rId1" xr:uid="{7D9B6B94-E0F2-4ECF-8CCF-B94A3731A74A}"/>
  </hyperlinks>
  <pageMargins left="0.7" right="0.7" top="0.75" bottom="0.75" header="0.3" footer="0.3"/>
  <pageSetup scale="85"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674A0-327A-427B-B73F-14175B9197E5}">
  <sheetPr codeName="Blad14">
    <tabColor rgb="FFFFFF00"/>
  </sheetPr>
  <dimension ref="A1:V39"/>
  <sheetViews>
    <sheetView zoomScaleNormal="100" zoomScaleSheetLayoutView="98" workbookViewId="0"/>
  </sheetViews>
  <sheetFormatPr defaultRowHeight="14.25" x14ac:dyDescent="0.2"/>
  <cols>
    <col min="1" max="1" width="42" customWidth="1"/>
    <col min="2" max="2" width="35.375" customWidth="1"/>
    <col min="3" max="4" width="12.75" style="66" customWidth="1"/>
    <col min="5" max="5" width="10.625" style="66" customWidth="1"/>
    <col min="6" max="9" width="9.5" style="66" customWidth="1"/>
    <col min="10" max="14" width="10.125" style="66" customWidth="1"/>
  </cols>
  <sheetData>
    <row r="1" spans="1:22" s="2" customFormat="1" x14ac:dyDescent="0.2">
      <c r="A1" s="179" t="s">
        <v>249</v>
      </c>
      <c r="C1" s="117"/>
      <c r="D1" s="117"/>
      <c r="E1" s="117"/>
      <c r="F1" s="117"/>
      <c r="G1" s="117"/>
      <c r="H1" s="117"/>
      <c r="I1" s="117"/>
      <c r="J1" s="117"/>
      <c r="K1" s="117"/>
      <c r="L1" s="117"/>
      <c r="M1" s="117"/>
      <c r="N1" s="117"/>
    </row>
    <row r="2" spans="1:22" s="2" customFormat="1" x14ac:dyDescent="0.2">
      <c r="A2" s="218" t="s">
        <v>276</v>
      </c>
      <c r="C2" s="117"/>
      <c r="D2" s="117"/>
      <c r="E2" s="117"/>
      <c r="F2" s="117"/>
      <c r="G2" s="117"/>
      <c r="H2" s="117"/>
      <c r="I2" s="117"/>
      <c r="J2" s="117"/>
      <c r="K2" s="117"/>
      <c r="L2" s="117"/>
      <c r="M2" s="117"/>
      <c r="N2" s="117"/>
    </row>
    <row r="3" spans="1:22" ht="15" x14ac:dyDescent="0.25">
      <c r="A3" s="1"/>
    </row>
    <row r="4" spans="1:22" s="32" customFormat="1" ht="12.75" x14ac:dyDescent="0.2">
      <c r="B4" s="33"/>
      <c r="C4" s="49" t="s">
        <v>48</v>
      </c>
      <c r="D4" s="49" t="s">
        <v>49</v>
      </c>
      <c r="E4" s="49" t="s">
        <v>14</v>
      </c>
      <c r="F4" s="49" t="s">
        <v>15</v>
      </c>
      <c r="G4" s="49" t="s">
        <v>16</v>
      </c>
      <c r="H4" s="49" t="s">
        <v>17</v>
      </c>
      <c r="I4" s="49" t="s">
        <v>18</v>
      </c>
      <c r="J4" s="49" t="s">
        <v>19</v>
      </c>
      <c r="K4" s="49" t="s">
        <v>20</v>
      </c>
      <c r="L4" s="49" t="s">
        <v>26</v>
      </c>
      <c r="M4" s="49" t="s">
        <v>28</v>
      </c>
      <c r="N4" s="49" t="s">
        <v>30</v>
      </c>
    </row>
    <row r="5" spans="1:22" s="32" customFormat="1" ht="12.75" x14ac:dyDescent="0.2">
      <c r="B5" s="33"/>
      <c r="C5" s="49" t="s">
        <v>50</v>
      </c>
      <c r="D5" s="49" t="s">
        <v>51</v>
      </c>
      <c r="E5" s="49" t="s">
        <v>21</v>
      </c>
      <c r="F5" s="49" t="s">
        <v>15</v>
      </c>
      <c r="G5" s="49" t="s">
        <v>22</v>
      </c>
      <c r="H5" s="49" t="s">
        <v>23</v>
      </c>
      <c r="I5" s="49" t="s">
        <v>24</v>
      </c>
      <c r="J5" s="49" t="s">
        <v>25</v>
      </c>
      <c r="K5" s="49" t="s">
        <v>20</v>
      </c>
      <c r="L5" s="49" t="s">
        <v>27</v>
      </c>
      <c r="M5" s="49" t="s">
        <v>28</v>
      </c>
      <c r="N5" s="49" t="s">
        <v>30</v>
      </c>
      <c r="O5" s="249"/>
      <c r="P5" s="249"/>
      <c r="Q5" s="249"/>
      <c r="R5" s="249"/>
      <c r="S5" s="249"/>
      <c r="T5" s="249"/>
      <c r="U5" s="249"/>
      <c r="V5" s="249"/>
    </row>
    <row r="6" spans="1:22" s="34" customFormat="1" ht="12.75" x14ac:dyDescent="0.2">
      <c r="A6" s="34" t="s">
        <v>52</v>
      </c>
      <c r="B6" s="35" t="s">
        <v>53</v>
      </c>
      <c r="C6" s="142">
        <v>7.8445841387611015</v>
      </c>
      <c r="D6" s="142">
        <v>4.397273546259628</v>
      </c>
      <c r="E6" s="142">
        <v>-14.615446197455384</v>
      </c>
      <c r="F6" s="142">
        <v>-30.937612279043737</v>
      </c>
      <c r="G6" s="142">
        <v>-38.653939922623657</v>
      </c>
      <c r="H6" s="142">
        <v>-24.947411289751397</v>
      </c>
      <c r="I6" s="142">
        <v>-35.770483653336008</v>
      </c>
      <c r="J6" s="142">
        <v>-38.937516704211376</v>
      </c>
      <c r="K6" s="142">
        <v>-35.838606087066374</v>
      </c>
      <c r="L6" s="142">
        <v>-31.787080885246343</v>
      </c>
      <c r="M6" s="142">
        <v>-35.03816218257645</v>
      </c>
      <c r="N6" s="142">
        <v>-30.970297385300238</v>
      </c>
      <c r="P6" s="36"/>
      <c r="Q6" s="36"/>
      <c r="R6" s="36"/>
      <c r="S6" s="36"/>
      <c r="T6" s="36"/>
      <c r="U6" s="36"/>
      <c r="V6" s="36"/>
    </row>
    <row r="7" spans="1:22" s="34" customFormat="1" ht="12.75" x14ac:dyDescent="0.2">
      <c r="A7" s="34" t="s">
        <v>54</v>
      </c>
      <c r="B7" s="35" t="s">
        <v>55</v>
      </c>
      <c r="C7" s="142">
        <v>6.4490742951048619</v>
      </c>
      <c r="D7" s="142">
        <v>3.2735794676015617</v>
      </c>
      <c r="E7" s="142">
        <v>-6.5998633391828321</v>
      </c>
      <c r="F7" s="142">
        <v>-10.843164187548094</v>
      </c>
      <c r="G7" s="142">
        <v>-16.731547066741605</v>
      </c>
      <c r="H7" s="142">
        <v>-8.288134159136284</v>
      </c>
      <c r="I7" s="142">
        <v>-10.56840318973441</v>
      </c>
      <c r="J7" s="142">
        <v>-14.766968874159991</v>
      </c>
      <c r="K7" s="142">
        <v>-12.677114749884089</v>
      </c>
      <c r="L7" s="142">
        <v>-11.073169809046412</v>
      </c>
      <c r="M7" s="142">
        <v>-8.7056463047172521</v>
      </c>
      <c r="N7" s="142">
        <v>-5.4972363671823672</v>
      </c>
      <c r="P7" s="36"/>
      <c r="Q7" s="36"/>
      <c r="R7" s="36"/>
      <c r="S7" s="36"/>
      <c r="T7" s="36"/>
      <c r="U7" s="36"/>
      <c r="V7" s="36"/>
    </row>
    <row r="8" spans="1:22" s="34" customFormat="1" ht="12.75" x14ac:dyDescent="0.2">
      <c r="A8" s="34" t="s">
        <v>56</v>
      </c>
      <c r="B8" s="35" t="s">
        <v>57</v>
      </c>
      <c r="C8" s="142">
        <v>0.57544766563963901</v>
      </c>
      <c r="D8" s="142">
        <v>-0.57395792816715696</v>
      </c>
      <c r="E8" s="142">
        <v>-22.410996014741848</v>
      </c>
      <c r="F8" s="142">
        <v>-34.969277245527685</v>
      </c>
      <c r="G8" s="142">
        <v>-42.019300834739596</v>
      </c>
      <c r="H8" s="142">
        <v>-37</v>
      </c>
      <c r="I8" s="142">
        <v>-29.25700859277126</v>
      </c>
      <c r="J8" s="142">
        <v>-30.372627670644469</v>
      </c>
      <c r="K8" s="142">
        <v>-25.986785194028904</v>
      </c>
      <c r="L8" s="142">
        <v>-22.379576450699567</v>
      </c>
      <c r="M8" s="142">
        <v>-31.014269682856842</v>
      </c>
      <c r="N8" s="142">
        <v>-29.240327568480129</v>
      </c>
      <c r="P8" s="36"/>
      <c r="Q8" s="36"/>
      <c r="R8" s="36"/>
      <c r="S8" s="36"/>
      <c r="T8" s="36"/>
      <c r="U8" s="36"/>
      <c r="V8" s="36"/>
    </row>
    <row r="9" spans="1:22" s="34" customFormat="1" ht="12.75" x14ac:dyDescent="0.2">
      <c r="A9" s="34" t="s">
        <v>58</v>
      </c>
      <c r="B9" s="35" t="s">
        <v>59</v>
      </c>
      <c r="C9" s="142">
        <v>-0.45242087669900011</v>
      </c>
      <c r="D9" s="142">
        <v>7.8454740639921597E-2</v>
      </c>
      <c r="E9" s="142">
        <v>4.2868072769709054</v>
      </c>
      <c r="F9" s="142">
        <v>-0.94064561299441696</v>
      </c>
      <c r="G9" s="142">
        <v>-10.095052089722889</v>
      </c>
      <c r="H9" s="142">
        <v>3.4745197697114483</v>
      </c>
      <c r="I9" s="142">
        <v>-5.883290564825594</v>
      </c>
      <c r="J9" s="142">
        <v>-4.7640447777721473</v>
      </c>
      <c r="K9" s="142">
        <v>1.1668782278977385</v>
      </c>
      <c r="L9" s="142">
        <v>-4.5114577434465231</v>
      </c>
      <c r="M9" s="142">
        <v>-0.48615829831401003</v>
      </c>
      <c r="N9" s="142">
        <v>7.1240898944221476</v>
      </c>
      <c r="P9" s="36"/>
      <c r="Q9" s="36"/>
      <c r="R9" s="36"/>
      <c r="S9" s="36"/>
      <c r="T9" s="36"/>
      <c r="U9" s="36"/>
      <c r="V9" s="36"/>
    </row>
    <row r="10" spans="1:22" s="34" customFormat="1" ht="12.75" x14ac:dyDescent="0.2">
      <c r="A10" s="34" t="s">
        <v>60</v>
      </c>
      <c r="B10" s="35" t="s">
        <v>61</v>
      </c>
      <c r="C10" s="142">
        <v>-14.101761335960594</v>
      </c>
      <c r="D10" s="142">
        <v>-13.411912053106235</v>
      </c>
      <c r="E10" s="142">
        <v>-13.422357649852612</v>
      </c>
      <c r="F10" s="142">
        <v>-38.322636244135289</v>
      </c>
      <c r="G10" s="142">
        <v>-37.938684734915753</v>
      </c>
      <c r="H10" s="142">
        <v>-35</v>
      </c>
      <c r="I10" s="142">
        <v>-45.217143814840036</v>
      </c>
      <c r="J10" s="142">
        <v>-40.601987520911308</v>
      </c>
      <c r="K10" s="142">
        <v>-34.957063366357296</v>
      </c>
      <c r="L10" s="142">
        <v>-38.287275647612816</v>
      </c>
      <c r="M10" s="142">
        <v>-30.780916253327227</v>
      </c>
      <c r="N10" s="142">
        <v>-34.305023559412739</v>
      </c>
      <c r="P10" s="36"/>
      <c r="Q10" s="36"/>
      <c r="R10" s="36"/>
      <c r="S10" s="36"/>
      <c r="T10" s="36"/>
      <c r="U10" s="36"/>
      <c r="V10" s="36"/>
    </row>
    <row r="11" spans="1:22" s="34" customFormat="1" ht="12.75" x14ac:dyDescent="0.2">
      <c r="A11" s="34" t="s">
        <v>62</v>
      </c>
      <c r="B11" s="35" t="s">
        <v>63</v>
      </c>
      <c r="C11" s="142">
        <v>-3.6542404133069084</v>
      </c>
      <c r="D11" s="142">
        <v>-0.63599813927570636</v>
      </c>
      <c r="E11" s="142">
        <v>-51.43360807741275</v>
      </c>
      <c r="F11" s="142">
        <v>-86.114442226622799</v>
      </c>
      <c r="G11" s="142">
        <v>-85.962457242727226</v>
      </c>
      <c r="H11" s="142">
        <v>-91</v>
      </c>
      <c r="I11" s="142">
        <v>-79.673267274309765</v>
      </c>
      <c r="J11" s="142">
        <v>-77.616858553551253</v>
      </c>
      <c r="K11" s="142">
        <v>-75.581873861708885</v>
      </c>
      <c r="L11" s="142">
        <v>-74.046795299605051</v>
      </c>
      <c r="M11" s="142">
        <v>-81.027212937130187</v>
      </c>
      <c r="N11" s="142">
        <v>-65.958168728118551</v>
      </c>
      <c r="P11" s="36"/>
      <c r="Q11" s="36"/>
      <c r="R11" s="36"/>
      <c r="S11" s="36"/>
      <c r="T11" s="36"/>
      <c r="U11" s="36"/>
      <c r="V11" s="36"/>
    </row>
    <row r="12" spans="1:22" s="34" customFormat="1" ht="12.75" x14ac:dyDescent="0.2">
      <c r="A12" s="34" t="s">
        <v>64</v>
      </c>
      <c r="B12" s="35" t="s">
        <v>65</v>
      </c>
      <c r="C12" s="142">
        <v>-3.95388667375504</v>
      </c>
      <c r="D12" s="142">
        <v>-5.5610144154878522</v>
      </c>
      <c r="E12" s="142">
        <v>-2.96898584282973</v>
      </c>
      <c r="F12" s="142">
        <v>-15.08396063908749</v>
      </c>
      <c r="G12" s="142">
        <v>-21.421871843435937</v>
      </c>
      <c r="H12" s="142">
        <v>-8.9396781731013171</v>
      </c>
      <c r="I12" s="142">
        <v>-15.334341528926309</v>
      </c>
      <c r="J12" s="142">
        <v>-12.348548311729434</v>
      </c>
      <c r="K12" s="142">
        <v>-9.4309048310323167</v>
      </c>
      <c r="L12" s="142">
        <v>-7.5400753639125462</v>
      </c>
      <c r="M12" s="142">
        <v>-3.0155983266404451</v>
      </c>
      <c r="N12" s="142">
        <v>4.4514019194362486</v>
      </c>
      <c r="P12" s="36"/>
      <c r="Q12" s="36"/>
      <c r="R12" s="36"/>
      <c r="S12" s="36"/>
      <c r="T12" s="36"/>
      <c r="U12" s="36"/>
      <c r="V12" s="36"/>
    </row>
    <row r="13" spans="1:22" s="34" customFormat="1" ht="12.75" x14ac:dyDescent="0.2">
      <c r="A13" s="34" t="s">
        <v>66</v>
      </c>
      <c r="B13" s="35" t="s">
        <v>67</v>
      </c>
      <c r="C13" s="142">
        <v>1.6314564017227307</v>
      </c>
      <c r="D13" s="142">
        <v>-0.85294195729316291</v>
      </c>
      <c r="E13" s="142">
        <v>14.824021713316938</v>
      </c>
      <c r="F13" s="142">
        <v>6.7288844656140157</v>
      </c>
      <c r="G13" s="142">
        <v>2.2078124336339489</v>
      </c>
      <c r="H13" s="142">
        <v>22.008400448012178</v>
      </c>
      <c r="I13" s="142">
        <v>18.621291216697866</v>
      </c>
      <c r="J13" s="142">
        <v>7.4672253668490951</v>
      </c>
      <c r="K13" s="142">
        <v>21.86257698870595</v>
      </c>
      <c r="L13" s="142">
        <v>9.9893183496178928</v>
      </c>
      <c r="M13" s="142">
        <v>13.743558954467371</v>
      </c>
      <c r="N13" s="142">
        <v>3.4009941437719959</v>
      </c>
      <c r="O13" s="36"/>
      <c r="P13" s="36"/>
      <c r="Q13" s="36"/>
      <c r="R13" s="36"/>
      <c r="S13" s="36"/>
      <c r="T13" s="36"/>
      <c r="U13" s="36"/>
      <c r="V13" s="36"/>
    </row>
    <row r="14" spans="1:22" s="34" customFormat="1" ht="12.75" x14ac:dyDescent="0.2">
      <c r="A14" s="34" t="s">
        <v>68</v>
      </c>
      <c r="B14" s="35" t="s">
        <v>69</v>
      </c>
      <c r="C14" s="142">
        <v>0.64908275690955808</v>
      </c>
      <c r="D14" s="142">
        <v>-6.4782861947985211</v>
      </c>
      <c r="E14" s="142">
        <v>-10.746424189065863</v>
      </c>
      <c r="F14" s="142">
        <v>-22</v>
      </c>
      <c r="G14" s="142">
        <v>-28.367514962078801</v>
      </c>
      <c r="H14" s="142">
        <v>-23</v>
      </c>
      <c r="I14" s="142">
        <v>-26.63244251665725</v>
      </c>
      <c r="J14" s="142">
        <v>-18.882734264388112</v>
      </c>
      <c r="K14" s="142">
        <v>-24.407126634355325</v>
      </c>
      <c r="L14" s="142">
        <v>-17.835751297817037</v>
      </c>
      <c r="M14" s="142">
        <v>-14.697357080922213</v>
      </c>
      <c r="N14" s="142">
        <v>-12.420735838480912</v>
      </c>
      <c r="O14" s="36"/>
      <c r="P14" s="36"/>
      <c r="Q14" s="36"/>
      <c r="R14" s="36"/>
      <c r="S14" s="36"/>
      <c r="T14" s="36"/>
      <c r="U14" s="36"/>
      <c r="V14" s="36"/>
    </row>
    <row r="15" spans="1:22" s="34" customFormat="1" ht="12.75" x14ac:dyDescent="0.2">
      <c r="A15" s="34" t="s">
        <v>70</v>
      </c>
      <c r="B15" s="35" t="s">
        <v>70</v>
      </c>
      <c r="C15" s="142">
        <v>-5.9050532001431622</v>
      </c>
      <c r="D15" s="142">
        <v>-4.897275130998791</v>
      </c>
      <c r="E15" s="142">
        <v>1.4648201677632811</v>
      </c>
      <c r="F15" s="142">
        <v>-11.606173475706406</v>
      </c>
      <c r="G15" s="142">
        <v>-18.139035808625813</v>
      </c>
      <c r="H15" s="142">
        <v>-1.2145802823638308</v>
      </c>
      <c r="I15" s="142">
        <v>-9.3830474879403987</v>
      </c>
      <c r="J15" s="142">
        <v>-9.2741089585786192</v>
      </c>
      <c r="K15" s="142">
        <v>-2.1438052195314694</v>
      </c>
      <c r="L15" s="142">
        <v>-2.9229604758686634</v>
      </c>
      <c r="M15" s="142">
        <v>2.4036070991244163</v>
      </c>
      <c r="N15" s="142">
        <v>13.161316891628827</v>
      </c>
      <c r="O15" s="36"/>
      <c r="P15" s="36"/>
      <c r="Q15" s="36"/>
      <c r="R15" s="36"/>
      <c r="S15" s="36"/>
      <c r="T15" s="36"/>
      <c r="U15" s="36"/>
      <c r="V15" s="36"/>
    </row>
    <row r="16" spans="1:22" s="32" customFormat="1" ht="12.75" x14ac:dyDescent="0.2">
      <c r="A16" s="32" t="s">
        <v>234</v>
      </c>
      <c r="B16" s="33" t="s">
        <v>71</v>
      </c>
      <c r="C16" s="143">
        <v>-1.2957065907529097</v>
      </c>
      <c r="D16" s="143">
        <v>-2.40107840116911</v>
      </c>
      <c r="E16" s="143">
        <v>-6.27658852208135</v>
      </c>
      <c r="F16" s="143">
        <v>-18.254939193080698</v>
      </c>
      <c r="G16" s="143">
        <v>-24.182082852468888</v>
      </c>
      <c r="H16" s="143">
        <v>-13.58979740490085</v>
      </c>
      <c r="I16" s="143">
        <v>-19.269006933576183</v>
      </c>
      <c r="J16" s="143">
        <v>-18.693663267691541</v>
      </c>
      <c r="K16" s="143">
        <v>-14.03908708018079</v>
      </c>
      <c r="L16" s="143">
        <v>-15.358110729654474</v>
      </c>
      <c r="M16" s="143">
        <v>-12.900347484517882</v>
      </c>
      <c r="N16" s="143">
        <v>-7.6145180200528522</v>
      </c>
      <c r="O16" s="36"/>
      <c r="P16" s="36"/>
      <c r="Q16" s="36"/>
      <c r="R16" s="36"/>
      <c r="S16" s="36"/>
      <c r="T16" s="36"/>
      <c r="U16" s="36"/>
      <c r="V16" s="36"/>
    </row>
    <row r="17" spans="1:14" s="34" customFormat="1" ht="12.75" x14ac:dyDescent="0.2">
      <c r="C17" s="51"/>
      <c r="D17" s="51"/>
      <c r="E17" s="51"/>
      <c r="F17" s="51"/>
      <c r="G17" s="51"/>
      <c r="H17" s="51"/>
      <c r="I17" s="51"/>
      <c r="J17" s="51"/>
      <c r="K17" s="51"/>
      <c r="L17" s="51"/>
      <c r="M17" s="51"/>
      <c r="N17" s="51"/>
    </row>
    <row r="18" spans="1:14" s="34" customFormat="1" ht="12.75" x14ac:dyDescent="0.2">
      <c r="A18" s="32" t="s">
        <v>72</v>
      </c>
      <c r="C18" s="51"/>
      <c r="D18" s="51"/>
      <c r="E18" s="51"/>
      <c r="F18" s="51"/>
      <c r="G18" s="51"/>
      <c r="H18" s="51"/>
      <c r="I18" s="51"/>
      <c r="J18" s="51"/>
      <c r="K18" s="51"/>
      <c r="L18" s="51"/>
      <c r="M18" s="51"/>
      <c r="N18" s="51"/>
    </row>
    <row r="19" spans="1:14" s="34" customFormat="1" ht="12.75" x14ac:dyDescent="0.2">
      <c r="A19" s="33" t="s">
        <v>73</v>
      </c>
      <c r="C19" s="51"/>
      <c r="D19" s="51"/>
      <c r="E19" s="51"/>
      <c r="F19" s="51"/>
      <c r="G19" s="51"/>
      <c r="H19" s="51"/>
      <c r="I19" s="51"/>
      <c r="J19" s="51"/>
      <c r="K19" s="51"/>
      <c r="L19" s="51"/>
      <c r="M19" s="51"/>
      <c r="N19" s="51"/>
    </row>
    <row r="20" spans="1:14" s="34" customFormat="1" ht="12.75" x14ac:dyDescent="0.2">
      <c r="C20" s="51"/>
      <c r="D20" s="51"/>
      <c r="E20" s="51"/>
      <c r="F20" s="51"/>
      <c r="G20" s="51"/>
      <c r="H20" s="51"/>
      <c r="I20" s="51"/>
      <c r="J20" s="51"/>
      <c r="K20" s="51"/>
      <c r="L20" s="51"/>
      <c r="M20" s="51"/>
      <c r="N20" s="51"/>
    </row>
    <row r="21" spans="1:14" s="34" customFormat="1" ht="12.75" x14ac:dyDescent="0.2">
      <c r="A21" s="172" t="s">
        <v>235</v>
      </c>
      <c r="C21" s="51"/>
      <c r="D21" s="51"/>
      <c r="E21" s="51"/>
      <c r="F21" s="51"/>
      <c r="G21" s="51"/>
      <c r="H21" s="51"/>
      <c r="I21" s="51"/>
      <c r="J21" s="51"/>
      <c r="K21" s="51"/>
      <c r="L21" s="51"/>
      <c r="M21" s="51"/>
      <c r="N21" s="51"/>
    </row>
    <row r="22" spans="1:14" s="133" customFormat="1" ht="12.75" x14ac:dyDescent="0.2">
      <c r="A22" s="218" t="s">
        <v>250</v>
      </c>
      <c r="C22" s="54"/>
      <c r="D22" s="54"/>
      <c r="E22" s="54"/>
      <c r="F22" s="54"/>
      <c r="G22" s="54"/>
      <c r="H22" s="54"/>
      <c r="I22" s="54"/>
      <c r="J22" s="54"/>
      <c r="K22" s="54"/>
      <c r="L22" s="54"/>
      <c r="M22" s="54"/>
      <c r="N22" s="54"/>
    </row>
    <row r="23" spans="1:14" s="34" customFormat="1" ht="12.75" x14ac:dyDescent="0.2">
      <c r="A23" s="172"/>
      <c r="C23" s="51"/>
      <c r="D23" s="51"/>
      <c r="E23" s="51"/>
      <c r="F23" s="51"/>
      <c r="G23" s="51"/>
      <c r="H23" s="51"/>
      <c r="I23" s="51"/>
      <c r="J23" s="51"/>
      <c r="K23" s="51"/>
      <c r="L23" s="51"/>
      <c r="M23" s="51"/>
      <c r="N23" s="51"/>
    </row>
    <row r="24" spans="1:14" s="34" customFormat="1" ht="31.5" customHeight="1" x14ac:dyDescent="0.25">
      <c r="C24" s="49" t="s">
        <v>119</v>
      </c>
      <c r="D24" s="49" t="s">
        <v>118</v>
      </c>
      <c r="E24" s="141" t="s">
        <v>115</v>
      </c>
      <c r="F24" s="49" t="s">
        <v>30</v>
      </c>
      <c r="G24" s="99"/>
      <c r="H24" s="99"/>
      <c r="I24" s="51"/>
      <c r="J24" s="51"/>
      <c r="K24" s="51"/>
      <c r="L24" s="51"/>
      <c r="M24" s="51"/>
      <c r="N24" s="51"/>
    </row>
    <row r="25" spans="1:14" s="32" customFormat="1" ht="31.5" customHeight="1" x14ac:dyDescent="0.2">
      <c r="A25" s="34"/>
      <c r="B25" s="34"/>
      <c r="C25" s="49" t="s">
        <v>117</v>
      </c>
      <c r="D25" s="49" t="s">
        <v>116</v>
      </c>
      <c r="E25" s="141" t="s">
        <v>115</v>
      </c>
      <c r="F25" s="49" t="s">
        <v>30</v>
      </c>
      <c r="G25" s="66"/>
      <c r="H25" s="66"/>
      <c r="I25" s="49"/>
      <c r="J25" s="49"/>
      <c r="K25" s="49"/>
      <c r="L25" s="49"/>
      <c r="M25" s="49"/>
      <c r="N25" s="49"/>
    </row>
    <row r="26" spans="1:14" s="32" customFormat="1" x14ac:dyDescent="0.2">
      <c r="A26" s="34" t="s">
        <v>123</v>
      </c>
      <c r="B26" s="35" t="s">
        <v>122</v>
      </c>
      <c r="C26" s="55">
        <v>456</v>
      </c>
      <c r="D26" s="55">
        <v>507.66666666666669</v>
      </c>
      <c r="E26" s="55">
        <v>234.33333333333334</v>
      </c>
      <c r="F26" s="55">
        <v>185</v>
      </c>
      <c r="G26" s="66"/>
      <c r="H26" s="5"/>
      <c r="I26" s="49"/>
      <c r="J26" s="49"/>
      <c r="K26" s="49"/>
      <c r="L26" s="49"/>
      <c r="M26" s="49"/>
      <c r="N26" s="49"/>
    </row>
    <row r="27" spans="1:14" s="34" customFormat="1" x14ac:dyDescent="0.2">
      <c r="A27" s="34" t="s">
        <v>121</v>
      </c>
      <c r="B27" s="35" t="s">
        <v>61</v>
      </c>
      <c r="C27" s="55">
        <v>662</v>
      </c>
      <c r="D27" s="55">
        <v>58.666666666666664</v>
      </c>
      <c r="E27" s="55">
        <v>170.66666666666666</v>
      </c>
      <c r="F27" s="55">
        <v>15</v>
      </c>
      <c r="G27" s="66"/>
      <c r="H27" s="5"/>
      <c r="I27" s="79"/>
      <c r="J27" s="79"/>
      <c r="K27" s="79"/>
      <c r="L27" s="79"/>
      <c r="M27" s="51"/>
      <c r="N27" s="51"/>
    </row>
    <row r="28" spans="1:14" s="34" customFormat="1" x14ac:dyDescent="0.2">
      <c r="A28" s="34" t="s">
        <v>120</v>
      </c>
      <c r="B28" s="35" t="s">
        <v>63</v>
      </c>
      <c r="C28" s="55">
        <v>722</v>
      </c>
      <c r="D28" s="55">
        <v>66</v>
      </c>
      <c r="E28" s="55">
        <v>11</v>
      </c>
      <c r="F28" s="55">
        <v>100</v>
      </c>
      <c r="G28" s="66"/>
      <c r="H28" s="5"/>
      <c r="I28" s="79"/>
      <c r="J28" s="79"/>
      <c r="K28" s="79"/>
      <c r="L28" s="79"/>
      <c r="M28" s="51"/>
      <c r="N28" s="51"/>
    </row>
    <row r="29" spans="1:14" x14ac:dyDescent="0.2">
      <c r="A29" s="34" t="s">
        <v>64</v>
      </c>
      <c r="B29" s="35" t="s">
        <v>65</v>
      </c>
      <c r="C29" s="55">
        <v>1168</v>
      </c>
      <c r="D29" s="55">
        <v>98.666666666666671</v>
      </c>
      <c r="E29" s="55">
        <v>161.66666666666666</v>
      </c>
      <c r="F29" s="55">
        <v>18</v>
      </c>
      <c r="H29" s="5"/>
      <c r="I29" s="5"/>
      <c r="J29" s="5"/>
      <c r="K29" s="5"/>
    </row>
    <row r="30" spans="1:14" x14ac:dyDescent="0.2">
      <c r="A30" s="34" t="s">
        <v>66</v>
      </c>
      <c r="B30" s="35" t="s">
        <v>67</v>
      </c>
      <c r="C30" s="55">
        <v>70.333333333333329</v>
      </c>
      <c r="D30" s="55">
        <v>52.666666666666664</v>
      </c>
      <c r="E30" s="55">
        <v>58.333333333333336</v>
      </c>
      <c r="F30" s="55">
        <v>0</v>
      </c>
      <c r="H30" s="5"/>
      <c r="I30" s="5"/>
      <c r="J30" s="5"/>
      <c r="K30" s="5"/>
    </row>
    <row r="31" spans="1:14" x14ac:dyDescent="0.2">
      <c r="A31" s="32" t="s">
        <v>234</v>
      </c>
      <c r="B31" s="33" t="s">
        <v>71</v>
      </c>
      <c r="C31" s="82">
        <v>9235</v>
      </c>
      <c r="D31" s="82">
        <v>2351</v>
      </c>
      <c r="E31" s="82">
        <v>1908</v>
      </c>
      <c r="F31" s="82">
        <v>318</v>
      </c>
    </row>
    <row r="32" spans="1:14" x14ac:dyDescent="0.2">
      <c r="A32" s="34"/>
      <c r="B32" s="34"/>
      <c r="C32" s="51"/>
      <c r="D32" s="51"/>
      <c r="E32" s="51"/>
      <c r="F32" s="51"/>
    </row>
    <row r="33" spans="1:6" x14ac:dyDescent="0.2">
      <c r="A33" s="32" t="s">
        <v>124</v>
      </c>
      <c r="B33" s="34"/>
      <c r="C33" s="51"/>
      <c r="D33" s="51"/>
      <c r="E33" s="51"/>
      <c r="F33" s="51"/>
    </row>
    <row r="34" spans="1:6" x14ac:dyDescent="0.2">
      <c r="A34" s="194" t="s">
        <v>190</v>
      </c>
      <c r="B34" s="34"/>
      <c r="C34" s="51"/>
      <c r="D34" s="51"/>
      <c r="E34" s="51"/>
      <c r="F34" s="51"/>
    </row>
    <row r="35" spans="1:6" x14ac:dyDescent="0.2">
      <c r="A35" s="134" t="s">
        <v>189</v>
      </c>
      <c r="B35" s="34"/>
      <c r="C35" s="51"/>
      <c r="D35" s="51"/>
      <c r="E35" s="51"/>
      <c r="F35" s="51"/>
    </row>
    <row r="36" spans="1:6" x14ac:dyDescent="0.2">
      <c r="A36" s="34"/>
      <c r="B36" s="34"/>
      <c r="C36" s="51"/>
      <c r="D36" s="51"/>
      <c r="E36" s="51"/>
      <c r="F36" s="51"/>
    </row>
    <row r="37" spans="1:6" x14ac:dyDescent="0.2">
      <c r="A37" s="35"/>
    </row>
    <row r="38" spans="1:6" x14ac:dyDescent="0.2">
      <c r="A38" s="34"/>
    </row>
    <row r="39" spans="1:6" x14ac:dyDescent="0.2">
      <c r="A39" t="s">
        <v>31</v>
      </c>
    </row>
  </sheetData>
  <hyperlinks>
    <hyperlink ref="A35" r:id="rId1" xr:uid="{7410ED7C-CAA9-48B5-84DE-B7F933DAA8DD}"/>
  </hyperlinks>
  <pageMargins left="0.7" right="0.7" top="0.75" bottom="0.75" header="0.3" footer="0.3"/>
  <pageSetup scale="83" orientation="landscape" r:id="rId2"/>
  <colBreaks count="1" manualBreakCount="1">
    <brk id="6" max="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FFF00"/>
  </sheetPr>
  <dimension ref="A1:AW26"/>
  <sheetViews>
    <sheetView workbookViewId="0">
      <pane xSplit="2" ySplit="4" topLeftCell="AB5" activePane="bottomRight" state="frozen"/>
      <selection pane="topRight" activeCell="C1" sqref="C1"/>
      <selection pane="bottomLeft" activeCell="A3" sqref="A3"/>
      <selection pane="bottomRight" activeCell="N8" sqref="N8"/>
    </sheetView>
  </sheetViews>
  <sheetFormatPr defaultRowHeight="14.25" x14ac:dyDescent="0.2"/>
  <cols>
    <col min="1" max="1" width="16.125" customWidth="1"/>
    <col min="2" max="2" width="17.75" customWidth="1"/>
    <col min="3" max="13" width="6.5" style="66" customWidth="1"/>
    <col min="14" max="41" width="6.5" style="117" customWidth="1"/>
    <col min="42" max="45" width="9.5" style="117" customWidth="1"/>
    <col min="46" max="46" width="9.5" style="66" customWidth="1"/>
    <col min="47" max="47" width="10.75" style="66" customWidth="1"/>
    <col min="48" max="48" width="28.625" customWidth="1"/>
  </cols>
  <sheetData>
    <row r="1" spans="1:49" s="113" customFormat="1" ht="12.75" x14ac:dyDescent="0.2">
      <c r="A1" s="113" t="s">
        <v>215</v>
      </c>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row>
    <row r="2" spans="1:49" s="194" customFormat="1" ht="12.75" x14ac:dyDescent="0.2">
      <c r="A2" s="194" t="s">
        <v>252</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17"/>
      <c r="AU2" s="217"/>
    </row>
    <row r="4" spans="1:49" s="165" customFormat="1" ht="12.75" x14ac:dyDescent="0.2">
      <c r="A4" s="162"/>
      <c r="B4" s="162"/>
      <c r="C4" s="163">
        <v>11</v>
      </c>
      <c r="D4" s="163">
        <v>12</v>
      </c>
      <c r="E4" s="163">
        <v>13</v>
      </c>
      <c r="F4" s="163">
        <v>14</v>
      </c>
      <c r="G4" s="163">
        <v>15</v>
      </c>
      <c r="H4" s="163">
        <v>16</v>
      </c>
      <c r="I4" s="163">
        <v>17</v>
      </c>
      <c r="J4" s="163">
        <v>18</v>
      </c>
      <c r="K4" s="163">
        <v>19</v>
      </c>
      <c r="L4" s="163">
        <v>20</v>
      </c>
      <c r="M4" s="163">
        <v>21</v>
      </c>
      <c r="N4" s="163">
        <v>22</v>
      </c>
      <c r="O4" s="163">
        <v>23</v>
      </c>
      <c r="P4" s="163">
        <v>24</v>
      </c>
      <c r="Q4" s="163">
        <v>25</v>
      </c>
      <c r="R4" s="163">
        <v>26</v>
      </c>
      <c r="S4" s="163">
        <v>27</v>
      </c>
      <c r="T4" s="163">
        <v>28</v>
      </c>
      <c r="U4" s="163">
        <v>29</v>
      </c>
      <c r="V4" s="163">
        <v>30</v>
      </c>
      <c r="W4" s="163">
        <v>31</v>
      </c>
      <c r="X4" s="163">
        <v>32</v>
      </c>
      <c r="Y4" s="163">
        <v>33</v>
      </c>
      <c r="Z4" s="163">
        <v>34</v>
      </c>
      <c r="AA4" s="163">
        <v>35</v>
      </c>
      <c r="AB4" s="163">
        <v>36</v>
      </c>
      <c r="AC4" s="163">
        <v>37</v>
      </c>
      <c r="AD4" s="163">
        <v>38</v>
      </c>
      <c r="AE4" s="163">
        <v>39</v>
      </c>
      <c r="AF4" s="163">
        <v>40</v>
      </c>
      <c r="AG4" s="163">
        <v>41</v>
      </c>
      <c r="AH4" s="163">
        <v>42</v>
      </c>
      <c r="AI4" s="163">
        <v>43</v>
      </c>
      <c r="AJ4" s="163">
        <v>44</v>
      </c>
      <c r="AK4" s="163">
        <v>45</v>
      </c>
      <c r="AL4" s="163">
        <v>46</v>
      </c>
      <c r="AM4" s="163">
        <v>47</v>
      </c>
      <c r="AN4" s="163">
        <v>48</v>
      </c>
      <c r="AO4" s="163">
        <v>49</v>
      </c>
      <c r="AP4" s="163" t="s">
        <v>29</v>
      </c>
      <c r="AQ4" s="163" t="s">
        <v>35</v>
      </c>
      <c r="AR4" s="163" t="s">
        <v>36</v>
      </c>
      <c r="AS4" s="163" t="s">
        <v>37</v>
      </c>
      <c r="AT4" s="164" t="s">
        <v>12</v>
      </c>
      <c r="AU4" s="164" t="s">
        <v>13</v>
      </c>
      <c r="AV4" s="164" t="s">
        <v>179</v>
      </c>
    </row>
    <row r="5" spans="1:49" s="165" customFormat="1" ht="12.75" x14ac:dyDescent="0.2">
      <c r="A5" s="165" t="s">
        <v>0</v>
      </c>
      <c r="B5" s="165" t="s">
        <v>8</v>
      </c>
      <c r="C5" s="161">
        <v>-0.04</v>
      </c>
      <c r="D5" s="161">
        <v>-0.18</v>
      </c>
      <c r="E5" s="161">
        <v>-0.21</v>
      </c>
      <c r="F5" s="161">
        <v>-0.23</v>
      </c>
      <c r="G5" s="161">
        <v>-0.27</v>
      </c>
      <c r="H5" s="161">
        <v>-0.26</v>
      </c>
      <c r="I5" s="161">
        <v>-0.2</v>
      </c>
      <c r="J5" s="166">
        <v>-0.17</v>
      </c>
      <c r="K5" s="161">
        <v>-0.17</v>
      </c>
      <c r="L5" s="161">
        <v>-0.19</v>
      </c>
      <c r="M5" s="161">
        <v>-0.17</v>
      </c>
      <c r="N5" s="161">
        <v>-0.11</v>
      </c>
      <c r="O5" s="161">
        <v>-0.18</v>
      </c>
      <c r="P5" s="161">
        <v>-0.12</v>
      </c>
      <c r="Q5" s="161">
        <v>-0.11</v>
      </c>
      <c r="R5" s="161">
        <v>-0.1</v>
      </c>
      <c r="S5" s="161">
        <v>-0.1</v>
      </c>
      <c r="T5" s="161">
        <v>-0.1</v>
      </c>
      <c r="U5" s="161">
        <v>-0.06</v>
      </c>
      <c r="V5" s="166">
        <v>-7.0000000000000007E-2</v>
      </c>
      <c r="W5" s="161">
        <v>-5.9400000000000001E-2</v>
      </c>
      <c r="X5" s="161">
        <v>-0.03</v>
      </c>
      <c r="Y5" s="161">
        <v>-0.01</v>
      </c>
      <c r="Z5" s="161">
        <v>-0.05</v>
      </c>
      <c r="AA5" s="161">
        <v>-0.05</v>
      </c>
      <c r="AB5" s="161">
        <v>-0.03</v>
      </c>
      <c r="AC5" s="161">
        <v>-0.03</v>
      </c>
      <c r="AD5" s="161">
        <v>0</v>
      </c>
      <c r="AE5" s="161">
        <v>-0.02</v>
      </c>
      <c r="AF5" s="161">
        <v>-0.01</v>
      </c>
      <c r="AG5" s="161">
        <v>-0.02</v>
      </c>
      <c r="AH5" s="161">
        <v>-0.02</v>
      </c>
      <c r="AI5" s="161">
        <v>-0.05</v>
      </c>
      <c r="AJ5" s="161">
        <v>-0.05</v>
      </c>
      <c r="AK5" s="161">
        <v>-0.09</v>
      </c>
      <c r="AL5" s="161">
        <v>-0.12</v>
      </c>
      <c r="AM5" s="161">
        <v>-0.16</v>
      </c>
      <c r="AN5" s="161">
        <v>-0.15</v>
      </c>
      <c r="AO5" s="161">
        <v>-0.15</v>
      </c>
      <c r="AP5" s="161">
        <v>-0.15</v>
      </c>
      <c r="AQ5" s="161">
        <v>-0.14000000000000001</v>
      </c>
      <c r="AR5" s="167">
        <v>-0.14000000000000001</v>
      </c>
      <c r="AS5" s="167">
        <v>-0.13</v>
      </c>
      <c r="AT5" s="166">
        <f>MIN(C5:AQ5)</f>
        <v>-0.27</v>
      </c>
      <c r="AU5" s="168">
        <v>15</v>
      </c>
      <c r="AW5" s="162"/>
    </row>
    <row r="6" spans="1:49" s="165" customFormat="1" ht="12.75" x14ac:dyDescent="0.2">
      <c r="A6" s="165" t="s">
        <v>1</v>
      </c>
      <c r="B6" s="165" t="s">
        <v>9</v>
      </c>
      <c r="C6" s="161">
        <v>0.03</v>
      </c>
      <c r="D6" s="161">
        <v>-0.01</v>
      </c>
      <c r="E6" s="161">
        <v>-0.03</v>
      </c>
      <c r="F6" s="161">
        <v>-0.08</v>
      </c>
      <c r="G6" s="161">
        <v>-0.09</v>
      </c>
      <c r="H6" s="161">
        <v>-0.12</v>
      </c>
      <c r="I6" s="161">
        <v>-0.08</v>
      </c>
      <c r="J6" s="166">
        <v>-7.0000000000000007E-2</v>
      </c>
      <c r="K6" s="161">
        <v>-0.06</v>
      </c>
      <c r="L6" s="161">
        <v>-0.08</v>
      </c>
      <c r="M6" s="161">
        <v>-7.0000000000000007E-2</v>
      </c>
      <c r="N6" s="161">
        <v>-0.02</v>
      </c>
      <c r="O6" s="161">
        <v>-0.08</v>
      </c>
      <c r="P6" s="161">
        <v>-0.01</v>
      </c>
      <c r="Q6" s="161">
        <v>-0.04</v>
      </c>
      <c r="R6" s="161">
        <v>-0.08</v>
      </c>
      <c r="S6" s="161">
        <v>-0.08</v>
      </c>
      <c r="T6" s="161">
        <v>-0.08</v>
      </c>
      <c r="U6" s="161">
        <v>-0.06</v>
      </c>
      <c r="V6" s="166">
        <v>-0.06</v>
      </c>
      <c r="W6" s="161">
        <v>-6.1600000000000002E-2</v>
      </c>
      <c r="X6" s="161">
        <v>-0.01</v>
      </c>
      <c r="Y6" s="161">
        <v>0.02</v>
      </c>
      <c r="Z6" s="161">
        <v>-0.02</v>
      </c>
      <c r="AA6" s="161">
        <v>-0.03</v>
      </c>
      <c r="AB6" s="161">
        <v>0.02</v>
      </c>
      <c r="AC6" s="161">
        <v>0</v>
      </c>
      <c r="AD6" s="161">
        <v>0.03</v>
      </c>
      <c r="AE6" s="161">
        <v>0.02</v>
      </c>
      <c r="AF6" s="161">
        <v>0.03</v>
      </c>
      <c r="AG6" s="161">
        <v>0.03</v>
      </c>
      <c r="AH6" s="161">
        <v>0.06</v>
      </c>
      <c r="AI6" s="161">
        <v>0.01</v>
      </c>
      <c r="AJ6" s="161">
        <v>0.02</v>
      </c>
      <c r="AK6" s="161">
        <v>0.03</v>
      </c>
      <c r="AL6" s="161">
        <v>0.05</v>
      </c>
      <c r="AM6" s="161">
        <v>0.02</v>
      </c>
      <c r="AN6" s="161">
        <v>0.03</v>
      </c>
      <c r="AO6" s="161">
        <v>0.03</v>
      </c>
      <c r="AP6" s="161">
        <v>0</v>
      </c>
      <c r="AQ6" s="161">
        <v>0.02</v>
      </c>
      <c r="AR6" s="167">
        <v>-2.4999999999999994E-2</v>
      </c>
      <c r="AS6" s="167">
        <v>-2.4999999999999994E-2</v>
      </c>
      <c r="AT6" s="166">
        <f>MIN(C6:AS6)</f>
        <v>-0.12</v>
      </c>
      <c r="AU6" s="169">
        <v>16</v>
      </c>
      <c r="AV6" s="165" t="s">
        <v>213</v>
      </c>
    </row>
    <row r="7" spans="1:49" s="165" customFormat="1" ht="12.75" x14ac:dyDescent="0.2">
      <c r="A7" s="165" t="s">
        <v>2</v>
      </c>
      <c r="B7" s="165" t="s">
        <v>6</v>
      </c>
      <c r="C7" s="161">
        <v>1.3067812551372175E-2</v>
      </c>
      <c r="D7" s="161">
        <v>-1.9684800788570544E-2</v>
      </c>
      <c r="E7" s="161">
        <v>-0.10324683910415462</v>
      </c>
      <c r="F7" s="161">
        <v>-0.19989880300246013</v>
      </c>
      <c r="G7" s="161">
        <v>-0.28822127514780166</v>
      </c>
      <c r="H7" s="161">
        <v>-0.21301103077885725</v>
      </c>
      <c r="I7" s="161">
        <v>-0.19342587535636524</v>
      </c>
      <c r="J7" s="161">
        <v>-0.25777539806525368</v>
      </c>
      <c r="K7" s="161">
        <v>-0.26</v>
      </c>
      <c r="L7" s="161">
        <v>-0.25</v>
      </c>
      <c r="M7" s="161">
        <v>-0.3</v>
      </c>
      <c r="N7" s="161">
        <v>-0.17</v>
      </c>
      <c r="O7" s="161">
        <v>-0.21</v>
      </c>
      <c r="P7" s="161">
        <v>-0.24</v>
      </c>
      <c r="Q7" s="161">
        <v>-0.24</v>
      </c>
      <c r="R7" s="161">
        <v>-0.2</v>
      </c>
      <c r="S7" s="161">
        <v>-0.18</v>
      </c>
      <c r="T7" s="161">
        <v>-0.13</v>
      </c>
      <c r="U7" s="161">
        <v>-0.12</v>
      </c>
      <c r="V7" s="166">
        <v>-0.12</v>
      </c>
      <c r="W7" s="161">
        <v>-0.11172660464762234</v>
      </c>
      <c r="X7" s="161">
        <v>-0.13800009084247719</v>
      </c>
      <c r="Y7" s="161">
        <v>-0.12708807495425917</v>
      </c>
      <c r="Z7" s="161">
        <v>-0.11</v>
      </c>
      <c r="AA7" s="161">
        <v>-0.1364680111718789</v>
      </c>
      <c r="AB7" s="161">
        <v>-0.13229145488741764</v>
      </c>
      <c r="AC7" s="161">
        <v>-0.1</v>
      </c>
      <c r="AD7" s="161">
        <v>-0.09</v>
      </c>
      <c r="AE7" s="161">
        <v>-0.1</v>
      </c>
      <c r="AF7" s="161">
        <v>-0.09</v>
      </c>
      <c r="AG7" s="161">
        <v>-0.09</v>
      </c>
      <c r="AH7" s="161">
        <v>-0.08</v>
      </c>
      <c r="AI7" s="161">
        <v>-7.0000000000000007E-2</v>
      </c>
      <c r="AJ7" s="161">
        <v>-0.09</v>
      </c>
      <c r="AK7" s="161">
        <v>-0.1</v>
      </c>
      <c r="AL7" s="161">
        <v>-7.0000000000000007E-2</v>
      </c>
      <c r="AM7" s="161">
        <v>-0.09</v>
      </c>
      <c r="AN7" s="161">
        <v>-7.0000000000000007E-2</v>
      </c>
      <c r="AO7" s="161">
        <v>-0.12</v>
      </c>
      <c r="AP7" s="167">
        <v>-9.5095501786155653E-2</v>
      </c>
      <c r="AQ7" s="167">
        <v>-7.623397995449098E-2</v>
      </c>
      <c r="AR7" s="167">
        <v>1.2644116269191652E-2</v>
      </c>
      <c r="AS7" s="161"/>
      <c r="AT7" s="166">
        <f t="shared" ref="AT7:AT11" si="0">MIN(C7:AP7)</f>
        <v>-0.3</v>
      </c>
      <c r="AU7" s="168">
        <v>21</v>
      </c>
    </row>
    <row r="8" spans="1:49" s="165" customFormat="1" ht="12.75" x14ac:dyDescent="0.2">
      <c r="A8" s="165" t="s">
        <v>3</v>
      </c>
      <c r="B8" s="165" t="s">
        <v>7</v>
      </c>
      <c r="C8" s="161">
        <v>2.1604427227432887E-2</v>
      </c>
      <c r="D8" s="161">
        <v>6.1687663038662008E-2</v>
      </c>
      <c r="E8" s="161">
        <v>-4.7044911618649831E-4</v>
      </c>
      <c r="F8" s="161">
        <v>-2.2205183273770156E-2</v>
      </c>
      <c r="G8" s="161">
        <v>-0.19435130184871077</v>
      </c>
      <c r="H8" s="161">
        <v>6.978071758112632E-2</v>
      </c>
      <c r="I8" s="161">
        <v>-4.9896890049930774E-3</v>
      </c>
      <c r="J8" s="161">
        <v>-0.14000000000000001</v>
      </c>
      <c r="K8" s="161">
        <v>-0.01</v>
      </c>
      <c r="L8" s="161">
        <v>-0.06</v>
      </c>
      <c r="M8" s="161">
        <v>-0.1</v>
      </c>
      <c r="N8" s="161">
        <v>9.6317013453477332E-2</v>
      </c>
      <c r="O8" s="161">
        <v>-0.09</v>
      </c>
      <c r="P8" s="161">
        <v>-0.12</v>
      </c>
      <c r="Q8" s="161">
        <v>-0.11</v>
      </c>
      <c r="R8" s="161">
        <v>-0.03</v>
      </c>
      <c r="S8" s="161">
        <v>-0.04</v>
      </c>
      <c r="T8" s="161">
        <v>-0.01</v>
      </c>
      <c r="U8" s="161">
        <v>0</v>
      </c>
      <c r="V8" s="166">
        <v>0.01</v>
      </c>
      <c r="W8" s="161">
        <v>-4.1744103070805005E-2</v>
      </c>
      <c r="X8" s="161">
        <v>4.7256255931220834E-2</v>
      </c>
      <c r="Y8" s="161">
        <v>9.1094943250254926E-2</v>
      </c>
      <c r="Z8" s="161">
        <v>0.02</v>
      </c>
      <c r="AA8" s="161">
        <v>7.3539964987154871E-2</v>
      </c>
      <c r="AB8" s="161">
        <v>-2.2860051327430925E-2</v>
      </c>
      <c r="AC8" s="161">
        <v>0.06</v>
      </c>
      <c r="AD8" s="161">
        <v>0.05</v>
      </c>
      <c r="AE8" s="161">
        <v>0.01</v>
      </c>
      <c r="AF8" s="161">
        <v>0.03</v>
      </c>
      <c r="AG8" s="161">
        <v>0.05</v>
      </c>
      <c r="AH8" s="161">
        <v>0.05</v>
      </c>
      <c r="AI8" s="161">
        <v>0</v>
      </c>
      <c r="AJ8" s="161">
        <v>0.04</v>
      </c>
      <c r="AK8" s="161">
        <v>0.03</v>
      </c>
      <c r="AL8" s="161">
        <v>0.13</v>
      </c>
      <c r="AM8" s="161">
        <v>7.0000000000000007E-2</v>
      </c>
      <c r="AN8" s="161">
        <v>0.03</v>
      </c>
      <c r="AO8" s="161">
        <v>0.09</v>
      </c>
      <c r="AP8" s="161">
        <v>0.08</v>
      </c>
      <c r="AQ8" s="167">
        <v>8.0844095192067977E-2</v>
      </c>
      <c r="AR8" s="167">
        <v>0.26559869256008733</v>
      </c>
      <c r="AS8" s="161"/>
      <c r="AT8" s="166">
        <f t="shared" si="0"/>
        <v>-0.19435130184871077</v>
      </c>
      <c r="AU8" s="168">
        <v>15</v>
      </c>
    </row>
    <row r="9" spans="1:49" s="34" customFormat="1" ht="12.75" x14ac:dyDescent="0.2">
      <c r="A9" s="34" t="s">
        <v>253</v>
      </c>
      <c r="B9" s="34" t="s">
        <v>254</v>
      </c>
      <c r="C9" s="241">
        <v>-4.6341463414634146E-2</v>
      </c>
      <c r="D9" s="241">
        <v>-0.12337662337662338</v>
      </c>
      <c r="E9" s="241">
        <v>4.4843049327354259E-3</v>
      </c>
      <c r="F9" s="241">
        <v>-0.11663066954643629</v>
      </c>
      <c r="G9" s="241">
        <v>-0.19006479481641469</v>
      </c>
      <c r="H9" s="241">
        <v>-0.26766595289079231</v>
      </c>
      <c r="I9" s="241">
        <v>-0.1111111111111111</v>
      </c>
      <c r="J9" s="114">
        <v>-0.24637681159420294</v>
      </c>
      <c r="K9" s="114">
        <v>-0.19318181818181818</v>
      </c>
      <c r="L9" s="114">
        <v>-6.1320754716981132E-2</v>
      </c>
      <c r="M9" s="114">
        <v>-0.22975929978118162</v>
      </c>
      <c r="N9" s="114">
        <v>-0.26785714285714285</v>
      </c>
      <c r="O9" s="114">
        <v>-0.21428571428571427</v>
      </c>
      <c r="P9" s="114">
        <v>-0.15720524017467249</v>
      </c>
      <c r="Q9" s="114">
        <v>-0.20608899297423888</v>
      </c>
      <c r="R9" s="114">
        <v>-0.11294117647058824</v>
      </c>
      <c r="S9" s="114">
        <v>-0.21379310344827587</v>
      </c>
      <c r="T9" s="263">
        <v>-0.28999999999999998</v>
      </c>
      <c r="U9" s="114">
        <v>-0.22</v>
      </c>
      <c r="V9" s="114">
        <v>-0.25287356321839083</v>
      </c>
      <c r="W9" s="114">
        <v>-0.12471131639722864</v>
      </c>
      <c r="X9" s="114">
        <v>-0.14578587699316628</v>
      </c>
      <c r="Y9" s="114">
        <v>-0.21973094170403587</v>
      </c>
      <c r="Z9" s="114">
        <v>-0.22587719298245601</v>
      </c>
      <c r="AA9" s="114">
        <v>-0.22149122807017543</v>
      </c>
      <c r="AB9" s="114">
        <v>-0.17482517482517482</v>
      </c>
      <c r="AC9" s="114">
        <v>-0.15802469135802469</v>
      </c>
      <c r="AD9" s="114">
        <v>-4.060913705583756E-2</v>
      </c>
      <c r="AE9" s="114">
        <v>-0.03</v>
      </c>
      <c r="AF9" s="114">
        <v>-0.03</v>
      </c>
      <c r="AG9" s="114">
        <v>-0.1</v>
      </c>
      <c r="AH9" s="114">
        <v>-0.04</v>
      </c>
      <c r="AI9" s="114">
        <v>-0.09</v>
      </c>
      <c r="AJ9" s="114">
        <v>-0.14000000000000001</v>
      </c>
      <c r="AK9" s="114">
        <v>-0.16</v>
      </c>
      <c r="AL9" s="114">
        <v>-0.15</v>
      </c>
      <c r="AM9" s="114">
        <v>-0.15</v>
      </c>
      <c r="AN9" s="114">
        <v>-0.21</v>
      </c>
      <c r="AO9" s="114">
        <v>-0.04</v>
      </c>
      <c r="AP9" s="114">
        <v>-0.1</v>
      </c>
      <c r="AQ9" s="52"/>
      <c r="AR9" s="52"/>
      <c r="AT9" s="262">
        <f>MIN(C9:AP9)</f>
        <v>-0.28999999999999998</v>
      </c>
      <c r="AU9" s="242">
        <v>28</v>
      </c>
    </row>
    <row r="10" spans="1:49" s="165" customFormat="1" ht="12.75" x14ac:dyDescent="0.2">
      <c r="A10" s="165" t="s">
        <v>5</v>
      </c>
      <c r="B10" s="165" t="s">
        <v>10</v>
      </c>
      <c r="C10" s="167">
        <v>-0.1315086782376502</v>
      </c>
      <c r="D10" s="167">
        <v>-0.41994057444701222</v>
      </c>
      <c r="E10" s="167">
        <v>-0.62449664429530205</v>
      </c>
      <c r="F10" s="167">
        <v>-0.71870794078061906</v>
      </c>
      <c r="G10" s="167">
        <v>-0.79479377958079789</v>
      </c>
      <c r="H10" s="167">
        <v>-0.73797970886634323</v>
      </c>
      <c r="I10" s="167">
        <v>-0.70136307311028501</v>
      </c>
      <c r="J10" s="166">
        <v>-0.69655172413793098</v>
      </c>
      <c r="K10" s="161">
        <v>-0.76854395604395609</v>
      </c>
      <c r="L10" s="161">
        <v>-0.75110206849779582</v>
      </c>
      <c r="M10" s="161">
        <v>-0.79461615154536391</v>
      </c>
      <c r="N10" s="161">
        <v>-0.68256648374841711</v>
      </c>
      <c r="O10" s="161">
        <v>-0.7035073409461664</v>
      </c>
      <c r="P10" s="161">
        <v>-0.75405405405405401</v>
      </c>
      <c r="Q10" s="161">
        <v>-0.6508979413053001</v>
      </c>
      <c r="R10" s="161">
        <v>-0.62643678160919536</v>
      </c>
      <c r="S10" s="161">
        <v>-0.5871839581517001</v>
      </c>
      <c r="T10" s="161">
        <v>-0.48370786516853931</v>
      </c>
      <c r="U10" s="161">
        <v>-0.49718785151856015</v>
      </c>
      <c r="V10" s="166">
        <v>-0.5022148394241418</v>
      </c>
      <c r="W10" s="161">
        <v>-0.5319735391400221</v>
      </c>
      <c r="X10" s="161">
        <v>-0.50234986945169713</v>
      </c>
      <c r="Y10" s="161">
        <v>-0.58577586206896548</v>
      </c>
      <c r="Z10" s="161">
        <v>-0.56075124568800305</v>
      </c>
      <c r="AA10" s="161">
        <v>-0.56093189964157708</v>
      </c>
      <c r="AB10" s="161">
        <v>-0.57350852272727271</v>
      </c>
      <c r="AC10" s="161">
        <v>-0.58905982905982901</v>
      </c>
      <c r="AD10" s="161">
        <v>-0.54558058925476605</v>
      </c>
      <c r="AE10" s="161">
        <v>-0.54160839160839158</v>
      </c>
      <c r="AF10" s="161">
        <v>-0.55563258232235702</v>
      </c>
      <c r="AG10" s="161">
        <v>-0.54647887323943656</v>
      </c>
      <c r="AH10" s="161">
        <v>-0.55637773079633546</v>
      </c>
      <c r="AI10" s="161">
        <v>-0.54320113314447593</v>
      </c>
      <c r="AJ10" s="161">
        <v>-0.47222222222222221</v>
      </c>
      <c r="AK10" s="161">
        <v>-0.49049429657794674</v>
      </c>
      <c r="AL10" s="161">
        <v>-0.52270168855534704</v>
      </c>
      <c r="AM10" s="161">
        <v>-0.56221719457013575</v>
      </c>
      <c r="AN10" s="161">
        <v>-0.5891126025354213</v>
      </c>
      <c r="AO10" s="161">
        <v>-0.63580484056857478</v>
      </c>
      <c r="AP10" s="161">
        <v>-0.61707126076742358</v>
      </c>
      <c r="AQ10" s="167">
        <v>-0.56969949916527551</v>
      </c>
      <c r="AR10" s="167">
        <v>-0.36669542709232095</v>
      </c>
      <c r="AS10" s="167">
        <v>-0.44272948822095859</v>
      </c>
      <c r="AT10" s="166">
        <f t="shared" si="0"/>
        <v>-0.79479377958079789</v>
      </c>
      <c r="AU10" s="168">
        <v>15</v>
      </c>
    </row>
    <row r="11" spans="1:49" s="165" customFormat="1" ht="12.75" x14ac:dyDescent="0.2">
      <c r="A11" s="165" t="s">
        <v>4</v>
      </c>
      <c r="B11" s="165" t="s">
        <v>11</v>
      </c>
      <c r="C11" s="167">
        <v>-0.12863849765258217</v>
      </c>
      <c r="D11" s="167">
        <v>-0.52037142315709684</v>
      </c>
      <c r="E11" s="167">
        <v>-0.81371814092953521</v>
      </c>
      <c r="F11" s="167">
        <v>-0.88064283134705668</v>
      </c>
      <c r="G11" s="167">
        <v>-0.9142053445850914</v>
      </c>
      <c r="H11" s="167">
        <v>-0.89825581395348841</v>
      </c>
      <c r="I11" s="167">
        <v>-0.89994482251241492</v>
      </c>
      <c r="J11" s="166">
        <v>-0.89616388833099014</v>
      </c>
      <c r="K11" s="161">
        <v>-0.89333333333333331</v>
      </c>
      <c r="L11" s="161">
        <v>-0.89066757493188009</v>
      </c>
      <c r="M11" s="161">
        <v>-0.89914445541296484</v>
      </c>
      <c r="N11" s="161">
        <v>-0.87953480298559283</v>
      </c>
      <c r="O11" s="161">
        <v>-0.8824596109462578</v>
      </c>
      <c r="P11" s="161">
        <v>-0.87407055845594051</v>
      </c>
      <c r="Q11" s="161">
        <v>-0.86704918032786882</v>
      </c>
      <c r="R11" s="161">
        <v>-0.84802232069588057</v>
      </c>
      <c r="S11" s="161">
        <v>-0.79071758862818975</v>
      </c>
      <c r="T11" s="161">
        <v>-0.77916449991332981</v>
      </c>
      <c r="U11" s="161">
        <v>-0.7632228490832158</v>
      </c>
      <c r="V11" s="166">
        <v>-0.76687875574407915</v>
      </c>
      <c r="W11" s="161">
        <v>-0.75778608293290617</v>
      </c>
      <c r="X11" s="161">
        <v>-0.72778962331201136</v>
      </c>
      <c r="Y11" s="161">
        <v>-0.70754064337599443</v>
      </c>
      <c r="Z11" s="161">
        <v>-0.70621276595744675</v>
      </c>
      <c r="AA11" s="161">
        <v>-0.71325138912274799</v>
      </c>
      <c r="AB11" s="161">
        <v>-0.69434276206322798</v>
      </c>
      <c r="AC11" s="161">
        <v>-0.70826391202932359</v>
      </c>
      <c r="AD11" s="161">
        <v>-0.70516666666666672</v>
      </c>
      <c r="AE11" s="161">
        <v>-0.70084175084175082</v>
      </c>
      <c r="AF11" s="161">
        <v>-0.70067091002924475</v>
      </c>
      <c r="AG11" s="161">
        <v>-0.69410729991204922</v>
      </c>
      <c r="AH11" s="161">
        <v>-0.68661844484629297</v>
      </c>
      <c r="AI11" s="161">
        <v>-0.68570920092543153</v>
      </c>
      <c r="AJ11" s="161">
        <v>-0.65211406096361846</v>
      </c>
      <c r="AK11" s="161">
        <v>-0.67720364741641337</v>
      </c>
      <c r="AL11" s="161">
        <v>-0.72394020069629328</v>
      </c>
      <c r="AM11" s="161">
        <v>-0.74094765156217668</v>
      </c>
      <c r="AN11" s="161">
        <v>-0.74475597092419521</v>
      </c>
      <c r="AO11" s="161">
        <v>-0.75056410256410255</v>
      </c>
      <c r="AP11" s="161">
        <v>-0.72105798575788405</v>
      </c>
      <c r="AQ11" s="167">
        <v>-0.67099221401477338</v>
      </c>
      <c r="AR11" s="167">
        <v>-0.62375964718853361</v>
      </c>
      <c r="AS11" s="167">
        <v>-0.69400551793328313</v>
      </c>
      <c r="AT11" s="166">
        <f t="shared" si="0"/>
        <v>-0.9142053445850914</v>
      </c>
      <c r="AU11" s="168">
        <v>15</v>
      </c>
    </row>
    <row r="12" spans="1:49" s="170" customFormat="1" ht="12.75" x14ac:dyDescent="0.2">
      <c r="C12" s="171"/>
      <c r="D12" s="171" t="s">
        <v>14</v>
      </c>
      <c r="E12" s="171"/>
      <c r="F12" s="171"/>
      <c r="G12" s="171"/>
      <c r="H12" s="171" t="s">
        <v>15</v>
      </c>
      <c r="I12" s="171"/>
      <c r="J12" s="171"/>
      <c r="K12" s="171"/>
      <c r="L12" s="171" t="s">
        <v>16</v>
      </c>
      <c r="M12" s="171"/>
      <c r="N12" s="171"/>
      <c r="O12" s="171"/>
      <c r="P12" s="171"/>
      <c r="Q12" s="171" t="s">
        <v>17</v>
      </c>
      <c r="R12" s="171"/>
      <c r="S12" s="171"/>
      <c r="T12" s="171"/>
      <c r="U12" s="171" t="s">
        <v>18</v>
      </c>
      <c r="V12" s="171"/>
      <c r="W12" s="171"/>
      <c r="X12" s="171"/>
      <c r="Y12" s="171" t="s">
        <v>19</v>
      </c>
      <c r="Z12" s="171"/>
      <c r="AA12" s="171"/>
      <c r="AB12" s="171"/>
      <c r="AC12" s="171"/>
      <c r="AD12" s="171" t="s">
        <v>20</v>
      </c>
      <c r="AE12" s="171"/>
      <c r="AF12" s="171"/>
      <c r="AG12" s="171"/>
      <c r="AH12" s="171" t="s">
        <v>26</v>
      </c>
      <c r="AI12" s="171"/>
      <c r="AJ12" s="171"/>
      <c r="AK12" s="171"/>
      <c r="AL12" s="171"/>
      <c r="AM12" s="171" t="s">
        <v>28</v>
      </c>
      <c r="AN12" s="171"/>
      <c r="AO12" s="171"/>
      <c r="AP12" s="171"/>
      <c r="AQ12" s="171" t="s">
        <v>30</v>
      </c>
      <c r="AS12" s="171"/>
      <c r="AT12" s="171"/>
      <c r="AU12" s="171"/>
    </row>
    <row r="13" spans="1:49" s="170" customFormat="1" ht="12.75" x14ac:dyDescent="0.2">
      <c r="C13" s="171"/>
      <c r="D13" s="171" t="s">
        <v>21</v>
      </c>
      <c r="E13" s="171"/>
      <c r="F13" s="171"/>
      <c r="G13" s="171"/>
      <c r="H13" s="171" t="s">
        <v>15</v>
      </c>
      <c r="I13" s="171"/>
      <c r="J13" s="171"/>
      <c r="K13" s="171"/>
      <c r="L13" s="171" t="s">
        <v>22</v>
      </c>
      <c r="M13" s="171"/>
      <c r="N13" s="171"/>
      <c r="O13" s="171"/>
      <c r="P13" s="171"/>
      <c r="Q13" s="171" t="s">
        <v>23</v>
      </c>
      <c r="R13" s="171"/>
      <c r="S13" s="171"/>
      <c r="T13" s="171"/>
      <c r="U13" s="171" t="s">
        <v>24</v>
      </c>
      <c r="V13" s="171"/>
      <c r="W13" s="171"/>
      <c r="X13" s="171"/>
      <c r="Y13" s="171" t="s">
        <v>25</v>
      </c>
      <c r="Z13" s="171"/>
      <c r="AA13" s="171"/>
      <c r="AB13" s="171"/>
      <c r="AC13" s="171"/>
      <c r="AD13" s="171" t="s">
        <v>20</v>
      </c>
      <c r="AE13" s="171"/>
      <c r="AF13" s="171"/>
      <c r="AG13" s="171"/>
      <c r="AH13" s="171" t="s">
        <v>27</v>
      </c>
      <c r="AI13" s="171"/>
      <c r="AJ13" s="171"/>
      <c r="AK13" s="171"/>
      <c r="AL13" s="171"/>
      <c r="AM13" s="171" t="s">
        <v>28</v>
      </c>
      <c r="AN13" s="171"/>
      <c r="AO13" s="171"/>
      <c r="AP13" s="171"/>
      <c r="AQ13" s="171" t="s">
        <v>30</v>
      </c>
      <c r="AS13" s="171"/>
      <c r="AT13" s="171"/>
      <c r="AU13" s="171"/>
    </row>
    <row r="14" spans="1:49" s="34" customFormat="1" ht="76.5" x14ac:dyDescent="0.2">
      <c r="C14" s="51"/>
      <c r="D14" s="51"/>
      <c r="E14" s="51"/>
      <c r="F14" s="51"/>
      <c r="G14" s="51"/>
      <c r="H14" s="51"/>
      <c r="I14" s="51"/>
      <c r="J14" s="51"/>
      <c r="K14" s="51"/>
      <c r="L14" s="51"/>
      <c r="M14" s="51"/>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1"/>
      <c r="AU14" s="51"/>
      <c r="AV14" s="160" t="s">
        <v>214</v>
      </c>
    </row>
    <row r="15" spans="1:49" s="34" customFormat="1" ht="12.75" x14ac:dyDescent="0.2">
      <c r="C15" s="51"/>
      <c r="D15" s="51"/>
      <c r="E15" s="51"/>
      <c r="F15" s="51"/>
      <c r="G15" s="51"/>
      <c r="H15" s="51"/>
      <c r="I15" s="51"/>
      <c r="J15" s="51"/>
      <c r="K15" s="51"/>
      <c r="L15" s="51"/>
      <c r="M15" s="51"/>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115"/>
      <c r="AS15" s="115"/>
      <c r="AT15" s="52"/>
      <c r="AU15" s="51"/>
    </row>
    <row r="16" spans="1:49" x14ac:dyDescent="0.2">
      <c r="F16" s="116"/>
    </row>
    <row r="17" spans="6:45" x14ac:dyDescent="0.2">
      <c r="F17" s="116"/>
      <c r="AN17" s="118"/>
      <c r="AO17" s="118"/>
      <c r="AP17" s="118"/>
      <c r="AQ17" s="118"/>
      <c r="AR17" s="118"/>
      <c r="AS17" s="118"/>
    </row>
    <row r="18" spans="6:45" x14ac:dyDescent="0.2">
      <c r="F18" s="116"/>
      <c r="AM18" s="118"/>
      <c r="AN18" s="118"/>
      <c r="AO18" s="118"/>
      <c r="AP18" s="118"/>
      <c r="AQ18" s="118"/>
      <c r="AR18" s="118"/>
    </row>
    <row r="19" spans="6:45" x14ac:dyDescent="0.2">
      <c r="F19" s="116"/>
      <c r="AM19" s="118"/>
    </row>
    <row r="20" spans="6:45" x14ac:dyDescent="0.2">
      <c r="F20" s="116"/>
      <c r="AM20" s="118"/>
    </row>
    <row r="21" spans="6:45" x14ac:dyDescent="0.2">
      <c r="F21" s="116"/>
      <c r="AM21" s="118"/>
    </row>
    <row r="22" spans="6:45" x14ac:dyDescent="0.2">
      <c r="F22" s="116"/>
      <c r="AM22" s="118"/>
      <c r="AN22" s="118"/>
      <c r="AO22" s="118"/>
      <c r="AP22" s="118"/>
      <c r="AQ22" s="118"/>
    </row>
    <row r="23" spans="6:45" x14ac:dyDescent="0.2">
      <c r="F23" s="116"/>
      <c r="AM23" s="118"/>
      <c r="AN23" s="118"/>
      <c r="AO23" s="118"/>
      <c r="AP23" s="118"/>
      <c r="AQ23" s="118"/>
    </row>
    <row r="24" spans="6:45" x14ac:dyDescent="0.2">
      <c r="F24" s="116"/>
    </row>
    <row r="25" spans="6:45" x14ac:dyDescent="0.2">
      <c r="F25" s="116"/>
    </row>
    <row r="26" spans="6:45" x14ac:dyDescent="0.2">
      <c r="F26" s="116"/>
    </row>
  </sheetData>
  <phoneticPr fontId="1" type="noConversion"/>
  <conditionalFormatting sqref="C7:AG7">
    <cfRule type="cellIs" dxfId="12" priority="15" operator="equal">
      <formula>$AT$7</formula>
    </cfRule>
  </conditionalFormatting>
  <conditionalFormatting sqref="C8:AG8">
    <cfRule type="cellIs" dxfId="11" priority="14" operator="equal">
      <formula>$AT$8</formula>
    </cfRule>
  </conditionalFormatting>
  <conditionalFormatting sqref="C10:AG10">
    <cfRule type="cellIs" dxfId="10" priority="12" operator="equal">
      <formula>$AT$10</formula>
    </cfRule>
  </conditionalFormatting>
  <conditionalFormatting sqref="C11:AG11">
    <cfRule type="cellIs" dxfId="9" priority="11" operator="equal">
      <formula>$AT$11</formula>
    </cfRule>
  </conditionalFormatting>
  <conditionalFormatting sqref="C5:AI5 AK6:AQ6 AL5:AQ6 AK8:AP8 AK7:AO7 AS7:AS8 AK10:AP11">
    <cfRule type="cellIs" dxfId="8" priority="10" operator="equal">
      <formula>$AT$5</formula>
    </cfRule>
  </conditionalFormatting>
  <conditionalFormatting sqref="C6:AI6 AH7:AJ8 AH10:AJ11">
    <cfRule type="cellIs" dxfId="7" priority="9" operator="equal">
      <formula>$AT$6</formula>
    </cfRule>
  </conditionalFormatting>
  <conditionalFormatting sqref="AJ5:AQ5">
    <cfRule type="cellIs" dxfId="6" priority="7" operator="equal">
      <formula>$AT$5</formula>
    </cfRule>
  </conditionalFormatting>
  <conditionalFormatting sqref="AJ6">
    <cfRule type="cellIs" dxfId="5" priority="6" operator="equal">
      <formula>$AT$6</formula>
    </cfRule>
  </conditionalFormatting>
  <conditionalFormatting sqref="C9:S9 U9:AG9">
    <cfRule type="cellIs" dxfId="4" priority="5" operator="equal">
      <formula>$AQ$8</formula>
    </cfRule>
  </conditionalFormatting>
  <conditionalFormatting sqref="AK9:AP9">
    <cfRule type="cellIs" dxfId="3" priority="4" operator="equal">
      <formula>$AQ$4</formula>
    </cfRule>
  </conditionalFormatting>
  <conditionalFormatting sqref="AH9:AI9">
    <cfRule type="cellIs" dxfId="2" priority="3" operator="equal">
      <formula>$AQ$5</formula>
    </cfRule>
  </conditionalFormatting>
  <conditionalFormatting sqref="T9">
    <cfRule type="cellIs" dxfId="1" priority="2" operator="equal">
      <formula>$AQ$5</formula>
    </cfRule>
  </conditionalFormatting>
  <conditionalFormatting sqref="AJ9">
    <cfRule type="cellIs" dxfId="0" priority="1" operator="equal">
      <formula>$AQ$4</formula>
    </cfRule>
  </conditionalFormatting>
  <pageMargins left="0.7" right="0.7" top="0.75" bottom="0.75" header="0.3" footer="0.3"/>
  <pageSetup orientation="landscape" r:id="rId1"/>
  <ignoredErrors>
    <ignoredError sqref="AT5 AT7:AT8 AT10:AT1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3BE99-1585-426F-B9DF-80F038F81175}">
  <sheetPr codeName="Blad5">
    <tabColor rgb="FFFFFF00"/>
  </sheetPr>
  <dimension ref="A1:M54"/>
  <sheetViews>
    <sheetView zoomScaleNormal="100" workbookViewId="0"/>
  </sheetViews>
  <sheetFormatPr defaultRowHeight="14.25" x14ac:dyDescent="0.2"/>
  <cols>
    <col min="2" max="2" width="9.125" style="34" customWidth="1"/>
    <col min="3" max="4" width="8.375" style="34" customWidth="1"/>
    <col min="5" max="6" width="17.375" style="34" customWidth="1"/>
    <col min="7" max="7" width="14" hidden="1" customWidth="1"/>
  </cols>
  <sheetData>
    <row r="1" spans="1:10" s="2" customFormat="1" x14ac:dyDescent="0.2">
      <c r="B1" s="179" t="s">
        <v>265</v>
      </c>
      <c r="C1" s="104"/>
      <c r="D1" s="104"/>
      <c r="E1" s="104"/>
      <c r="F1" s="104"/>
    </row>
    <row r="2" spans="1:10" s="2" customFormat="1" x14ac:dyDescent="0.2">
      <c r="B2" s="218" t="s">
        <v>266</v>
      </c>
      <c r="C2" s="104"/>
      <c r="D2" s="104"/>
      <c r="E2" s="104"/>
      <c r="F2" s="104"/>
    </row>
    <row r="3" spans="1:10" s="174" customFormat="1" x14ac:dyDescent="0.2">
      <c r="B3" s="173"/>
      <c r="C3" s="173"/>
      <c r="D3" s="173"/>
      <c r="E3" s="173"/>
      <c r="F3" s="173"/>
    </row>
    <row r="4" spans="1:10" s="174" customFormat="1" ht="15" x14ac:dyDescent="0.25">
      <c r="B4" s="175"/>
      <c r="C4" s="175"/>
      <c r="D4" s="175"/>
      <c r="E4" s="176" t="s">
        <v>75</v>
      </c>
      <c r="F4" s="176" t="s">
        <v>76</v>
      </c>
      <c r="J4" s="177"/>
    </row>
    <row r="5" spans="1:10" x14ac:dyDescent="0.2">
      <c r="A5" s="57" t="s">
        <v>268</v>
      </c>
      <c r="B5" s="250" t="s">
        <v>267</v>
      </c>
      <c r="C5" s="100"/>
      <c r="D5" s="100"/>
      <c r="E5" s="178" t="s">
        <v>77</v>
      </c>
      <c r="F5" s="178" t="s">
        <v>78</v>
      </c>
    </row>
    <row r="6" spans="1:10" ht="18" customHeight="1" x14ac:dyDescent="0.25">
      <c r="A6" s="57">
        <v>2020</v>
      </c>
      <c r="B6" s="251">
        <v>11</v>
      </c>
      <c r="C6" s="101"/>
      <c r="D6" s="101"/>
      <c r="E6" s="102">
        <v>-0.04</v>
      </c>
      <c r="F6" s="103">
        <v>0.03</v>
      </c>
      <c r="J6" s="1"/>
    </row>
    <row r="7" spans="1:10" ht="18" customHeight="1" x14ac:dyDescent="0.2">
      <c r="A7" s="57">
        <v>2020</v>
      </c>
      <c r="B7" s="252">
        <v>12</v>
      </c>
      <c r="C7" s="104" t="s">
        <v>14</v>
      </c>
      <c r="D7" s="104" t="s">
        <v>21</v>
      </c>
      <c r="E7" s="105">
        <v>-0.18</v>
      </c>
      <c r="F7" s="106">
        <v>-0.01</v>
      </c>
    </row>
    <row r="8" spans="1:10" ht="18" customHeight="1" x14ac:dyDescent="0.2">
      <c r="A8" s="57">
        <v>2020</v>
      </c>
      <c r="B8" s="251">
        <v>13</v>
      </c>
      <c r="C8" s="104"/>
      <c r="D8" s="104"/>
      <c r="E8" s="102">
        <v>-0.21</v>
      </c>
      <c r="F8" s="103">
        <v>-0.03</v>
      </c>
    </row>
    <row r="9" spans="1:10" ht="18" customHeight="1" x14ac:dyDescent="0.2">
      <c r="A9" s="57">
        <v>2020</v>
      </c>
      <c r="B9" s="252">
        <v>14</v>
      </c>
      <c r="C9" s="104"/>
      <c r="D9" s="104"/>
      <c r="E9" s="105">
        <v>-0.23</v>
      </c>
      <c r="F9" s="106">
        <v>-0.08</v>
      </c>
    </row>
    <row r="10" spans="1:10" ht="18" customHeight="1" x14ac:dyDescent="0.2">
      <c r="A10" s="57">
        <v>2020</v>
      </c>
      <c r="B10" s="251">
        <v>15</v>
      </c>
      <c r="C10" s="104"/>
      <c r="D10" s="104"/>
      <c r="E10" s="102">
        <v>-0.27</v>
      </c>
      <c r="F10" s="103">
        <v>-0.09</v>
      </c>
    </row>
    <row r="11" spans="1:10" ht="18" customHeight="1" x14ac:dyDescent="0.2">
      <c r="A11" s="57">
        <v>2020</v>
      </c>
      <c r="B11" s="252">
        <v>16</v>
      </c>
      <c r="C11" s="104" t="s">
        <v>15</v>
      </c>
      <c r="D11" s="104" t="s">
        <v>15</v>
      </c>
      <c r="E11" s="105">
        <v>-0.26</v>
      </c>
      <c r="F11" s="106">
        <v>-0.12</v>
      </c>
    </row>
    <row r="12" spans="1:10" ht="18" customHeight="1" x14ac:dyDescent="0.2">
      <c r="A12" s="57">
        <v>2020</v>
      </c>
      <c r="B12" s="251">
        <v>17</v>
      </c>
      <c r="C12" s="104"/>
      <c r="D12" s="104"/>
      <c r="E12" s="102">
        <v>-0.2</v>
      </c>
      <c r="F12" s="103">
        <v>-0.08</v>
      </c>
    </row>
    <row r="13" spans="1:10" ht="18" customHeight="1" x14ac:dyDescent="0.2">
      <c r="A13" s="57">
        <v>2020</v>
      </c>
      <c r="B13" s="252">
        <v>18</v>
      </c>
      <c r="C13" s="104"/>
      <c r="D13" s="104"/>
      <c r="E13" s="105">
        <v>-0.17</v>
      </c>
      <c r="F13" s="106">
        <v>-7.0000000000000007E-2</v>
      </c>
    </row>
    <row r="14" spans="1:10" ht="18" customHeight="1" x14ac:dyDescent="0.2">
      <c r="A14" s="57">
        <v>2020</v>
      </c>
      <c r="B14" s="251">
        <v>19</v>
      </c>
      <c r="C14" s="104"/>
      <c r="D14" s="104"/>
      <c r="E14" s="105">
        <v>-0.17</v>
      </c>
      <c r="F14" s="106">
        <v>-0.06</v>
      </c>
    </row>
    <row r="15" spans="1:10" x14ac:dyDescent="0.2">
      <c r="A15" s="57">
        <v>2020</v>
      </c>
      <c r="B15" s="252">
        <v>20</v>
      </c>
      <c r="C15" s="104" t="s">
        <v>16</v>
      </c>
      <c r="D15" s="104" t="s">
        <v>22</v>
      </c>
      <c r="E15" s="105">
        <v>-0.19</v>
      </c>
      <c r="F15" s="106">
        <v>-0.08</v>
      </c>
    </row>
    <row r="16" spans="1:10" x14ac:dyDescent="0.2">
      <c r="A16" s="57">
        <v>2020</v>
      </c>
      <c r="B16" s="251">
        <v>21</v>
      </c>
      <c r="C16" s="104"/>
      <c r="D16" s="104"/>
      <c r="E16" s="105">
        <v>-0.17</v>
      </c>
      <c r="F16" s="106">
        <v>-7.0000000000000007E-2</v>
      </c>
    </row>
    <row r="17" spans="1:13" x14ac:dyDescent="0.2">
      <c r="A17" s="57">
        <v>2020</v>
      </c>
      <c r="B17" s="252">
        <v>22</v>
      </c>
      <c r="C17" s="104"/>
      <c r="D17" s="104"/>
      <c r="E17" s="105">
        <v>-0.11</v>
      </c>
      <c r="F17" s="106">
        <v>-0.02</v>
      </c>
    </row>
    <row r="18" spans="1:13" x14ac:dyDescent="0.2">
      <c r="A18" s="57">
        <v>2020</v>
      </c>
      <c r="B18" s="251">
        <v>23</v>
      </c>
      <c r="C18" s="104"/>
      <c r="D18" s="104"/>
      <c r="E18" s="105">
        <v>-0.18</v>
      </c>
      <c r="F18" s="106">
        <v>-0.08</v>
      </c>
    </row>
    <row r="19" spans="1:13" x14ac:dyDescent="0.2">
      <c r="A19" s="57">
        <v>2020</v>
      </c>
      <c r="B19" s="252">
        <v>24</v>
      </c>
      <c r="C19" s="104"/>
      <c r="D19" s="104"/>
      <c r="E19" s="105">
        <v>-0.12</v>
      </c>
      <c r="F19" s="106">
        <v>-0.01</v>
      </c>
    </row>
    <row r="20" spans="1:13" x14ac:dyDescent="0.2">
      <c r="A20" s="57">
        <v>2020</v>
      </c>
      <c r="B20" s="251">
        <v>25</v>
      </c>
      <c r="C20" s="104" t="s">
        <v>17</v>
      </c>
      <c r="D20" s="104" t="s">
        <v>23</v>
      </c>
      <c r="E20" s="105">
        <v>-0.11</v>
      </c>
      <c r="F20" s="106">
        <v>-0.04</v>
      </c>
    </row>
    <row r="21" spans="1:13" x14ac:dyDescent="0.2">
      <c r="A21" s="57">
        <v>2020</v>
      </c>
      <c r="B21" s="252">
        <v>26</v>
      </c>
      <c r="C21" s="104"/>
      <c r="D21" s="104"/>
      <c r="E21" s="105">
        <v>-0.1</v>
      </c>
      <c r="F21" s="106">
        <v>-0.08</v>
      </c>
    </row>
    <row r="22" spans="1:13" x14ac:dyDescent="0.2">
      <c r="A22" s="57">
        <v>2020</v>
      </c>
      <c r="B22" s="252">
        <v>27</v>
      </c>
      <c r="C22" s="104"/>
      <c r="D22" s="104"/>
      <c r="E22" s="105">
        <v>-0.1</v>
      </c>
      <c r="F22" s="106">
        <v>-0.08</v>
      </c>
    </row>
    <row r="23" spans="1:13" x14ac:dyDescent="0.2">
      <c r="A23" s="57">
        <v>2020</v>
      </c>
      <c r="B23" s="250">
        <v>28</v>
      </c>
      <c r="E23" s="107">
        <v>-0.1</v>
      </c>
      <c r="F23" s="108">
        <v>-0.08</v>
      </c>
    </row>
    <row r="24" spans="1:13" x14ac:dyDescent="0.2">
      <c r="A24" s="57">
        <v>2020</v>
      </c>
      <c r="B24" s="250">
        <v>29</v>
      </c>
      <c r="C24" s="34" t="s">
        <v>18</v>
      </c>
      <c r="D24" s="34" t="s">
        <v>24</v>
      </c>
      <c r="E24" s="107">
        <v>-0.06</v>
      </c>
      <c r="F24" s="108">
        <v>-0.06</v>
      </c>
    </row>
    <row r="25" spans="1:13" x14ac:dyDescent="0.2">
      <c r="A25" s="57">
        <v>2020</v>
      </c>
      <c r="B25" s="250">
        <v>30</v>
      </c>
      <c r="E25" s="107">
        <v>-7.0000000000000007E-2</v>
      </c>
      <c r="F25" s="108">
        <v>-0.06</v>
      </c>
    </row>
    <row r="26" spans="1:13" x14ac:dyDescent="0.2">
      <c r="A26" s="57">
        <v>2020</v>
      </c>
      <c r="B26" s="250">
        <v>31</v>
      </c>
      <c r="E26" s="107">
        <v>-0.06</v>
      </c>
      <c r="F26" s="107">
        <v>-0.06</v>
      </c>
    </row>
    <row r="27" spans="1:13" ht="15" x14ac:dyDescent="0.25">
      <c r="A27" s="57">
        <v>2020</v>
      </c>
      <c r="B27" s="250">
        <v>32</v>
      </c>
      <c r="E27" s="107">
        <v>-0.03</v>
      </c>
      <c r="F27" s="107">
        <v>-0.01</v>
      </c>
      <c r="J27" s="1"/>
    </row>
    <row r="28" spans="1:13" x14ac:dyDescent="0.2">
      <c r="A28" s="57">
        <v>2020</v>
      </c>
      <c r="B28" s="250">
        <v>33</v>
      </c>
      <c r="C28" s="34" t="s">
        <v>19</v>
      </c>
      <c r="D28" s="34" t="s">
        <v>25</v>
      </c>
      <c r="E28" s="107">
        <v>-0.01</v>
      </c>
      <c r="F28" s="107">
        <v>0.02</v>
      </c>
    </row>
    <row r="29" spans="1:13" x14ac:dyDescent="0.2">
      <c r="A29" s="57">
        <v>2020</v>
      </c>
      <c r="B29" s="250">
        <v>34</v>
      </c>
      <c r="E29" s="107">
        <v>-0.05</v>
      </c>
      <c r="F29" s="107">
        <v>-0.02</v>
      </c>
    </row>
    <row r="30" spans="1:13" x14ac:dyDescent="0.2">
      <c r="A30" s="57">
        <v>2020</v>
      </c>
      <c r="B30" s="250">
        <v>35</v>
      </c>
      <c r="E30" s="107">
        <v>-0.05</v>
      </c>
      <c r="F30" s="107">
        <v>-0.03</v>
      </c>
    </row>
    <row r="31" spans="1:13" ht="15" x14ac:dyDescent="0.25">
      <c r="A31" s="57">
        <v>2020</v>
      </c>
      <c r="B31" s="250">
        <v>36</v>
      </c>
      <c r="E31" s="109">
        <v>-0.03</v>
      </c>
      <c r="F31" s="110">
        <v>0.02</v>
      </c>
      <c r="K31" s="1"/>
      <c r="L31" s="1"/>
      <c r="M31" s="1"/>
    </row>
    <row r="32" spans="1:13" x14ac:dyDescent="0.2">
      <c r="A32" s="57">
        <v>2020</v>
      </c>
      <c r="B32" s="250">
        <v>37</v>
      </c>
      <c r="E32" s="109">
        <v>-0.03</v>
      </c>
      <c r="F32" s="110">
        <v>0</v>
      </c>
    </row>
    <row r="33" spans="1:7" x14ac:dyDescent="0.2">
      <c r="A33" s="57">
        <v>2020</v>
      </c>
      <c r="B33" s="250">
        <v>38</v>
      </c>
      <c r="C33" s="34" t="s">
        <v>20</v>
      </c>
      <c r="D33" s="34" t="s">
        <v>20</v>
      </c>
      <c r="E33" s="110">
        <v>0</v>
      </c>
      <c r="F33" s="110">
        <v>0.03</v>
      </c>
    </row>
    <row r="34" spans="1:7" x14ac:dyDescent="0.2">
      <c r="A34" s="57">
        <v>2020</v>
      </c>
      <c r="B34" s="250">
        <v>39</v>
      </c>
      <c r="C34" s="100"/>
      <c r="E34" s="110">
        <v>-0.02</v>
      </c>
      <c r="F34" s="110">
        <v>0.02</v>
      </c>
    </row>
    <row r="35" spans="1:7" x14ac:dyDescent="0.2">
      <c r="A35" s="57">
        <v>2020</v>
      </c>
      <c r="B35" s="250">
        <v>40</v>
      </c>
      <c r="C35" s="100"/>
      <c r="E35" s="110">
        <v>-0.01</v>
      </c>
      <c r="F35" s="111">
        <v>0.03</v>
      </c>
    </row>
    <row r="36" spans="1:7" x14ac:dyDescent="0.2">
      <c r="A36" s="57">
        <v>2020</v>
      </c>
      <c r="B36" s="250">
        <v>41</v>
      </c>
      <c r="C36" s="100"/>
      <c r="E36" s="110">
        <v>-0.02</v>
      </c>
      <c r="F36" s="111">
        <v>0.03</v>
      </c>
    </row>
    <row r="37" spans="1:7" x14ac:dyDescent="0.2">
      <c r="A37" s="57">
        <v>2020</v>
      </c>
      <c r="B37" s="250">
        <v>42</v>
      </c>
      <c r="C37" s="34" t="s">
        <v>26</v>
      </c>
      <c r="D37" s="34" t="s">
        <v>27</v>
      </c>
      <c r="E37" s="110">
        <v>-0.02</v>
      </c>
      <c r="F37" s="111">
        <v>0.06</v>
      </c>
    </row>
    <row r="38" spans="1:7" x14ac:dyDescent="0.2">
      <c r="A38" s="57">
        <v>2020</v>
      </c>
      <c r="B38" s="250">
        <v>43</v>
      </c>
      <c r="E38" s="109">
        <v>-0.05</v>
      </c>
      <c r="F38" s="110">
        <v>0.01</v>
      </c>
    </row>
    <row r="39" spans="1:7" x14ac:dyDescent="0.2">
      <c r="A39" s="57">
        <v>2020</v>
      </c>
      <c r="B39" s="250">
        <v>44</v>
      </c>
      <c r="E39" s="109">
        <v>-0.05</v>
      </c>
      <c r="F39" s="110">
        <v>0.02</v>
      </c>
    </row>
    <row r="40" spans="1:7" x14ac:dyDescent="0.2">
      <c r="A40" s="57">
        <v>2020</v>
      </c>
      <c r="B40" s="250">
        <v>45</v>
      </c>
      <c r="E40" s="109">
        <v>-0.09</v>
      </c>
      <c r="F40" s="111">
        <v>0.03</v>
      </c>
    </row>
    <row r="41" spans="1:7" x14ac:dyDescent="0.2">
      <c r="A41" s="57">
        <v>2020</v>
      </c>
      <c r="B41" s="250">
        <v>46</v>
      </c>
      <c r="E41" s="109">
        <v>-0.12</v>
      </c>
      <c r="F41" s="111">
        <v>0.05</v>
      </c>
    </row>
    <row r="42" spans="1:7" x14ac:dyDescent="0.2">
      <c r="A42" s="57">
        <v>2020</v>
      </c>
      <c r="B42" s="250">
        <v>47</v>
      </c>
      <c r="C42" s="34" t="s">
        <v>28</v>
      </c>
      <c r="D42" s="34" t="s">
        <v>28</v>
      </c>
      <c r="E42" s="109">
        <v>-0.16</v>
      </c>
      <c r="F42" s="110">
        <v>0.02</v>
      </c>
    </row>
    <row r="43" spans="1:7" x14ac:dyDescent="0.2">
      <c r="A43" s="57">
        <v>2020</v>
      </c>
      <c r="B43" s="250">
        <v>48</v>
      </c>
      <c r="E43" s="109">
        <v>-0.15</v>
      </c>
      <c r="F43" s="111">
        <v>0.03</v>
      </c>
    </row>
    <row r="44" spans="1:7" x14ac:dyDescent="0.2">
      <c r="A44" s="57">
        <v>2020</v>
      </c>
      <c r="B44" s="250">
        <v>49</v>
      </c>
      <c r="E44" s="109">
        <v>-0.15</v>
      </c>
      <c r="F44" s="110">
        <v>0.03</v>
      </c>
    </row>
    <row r="45" spans="1:7" x14ac:dyDescent="0.2">
      <c r="A45" s="57">
        <v>2020</v>
      </c>
      <c r="B45" s="250">
        <v>50</v>
      </c>
      <c r="E45" s="109">
        <v>-0.15</v>
      </c>
      <c r="F45" s="110">
        <v>0</v>
      </c>
    </row>
    <row r="46" spans="1:7" x14ac:dyDescent="0.2">
      <c r="A46" s="57">
        <v>2020</v>
      </c>
      <c r="B46" s="250">
        <v>51</v>
      </c>
      <c r="C46" s="34" t="s">
        <v>30</v>
      </c>
      <c r="D46" s="34" t="s">
        <v>30</v>
      </c>
      <c r="E46" s="109">
        <v>-0.14000000000000001</v>
      </c>
      <c r="F46" s="110">
        <v>0.02</v>
      </c>
    </row>
    <row r="47" spans="1:7" x14ac:dyDescent="0.2">
      <c r="A47" s="57">
        <v>2020</v>
      </c>
      <c r="B47" s="250">
        <v>52</v>
      </c>
      <c r="E47" s="109">
        <v>-0.14000000000000001</v>
      </c>
      <c r="F47" s="110">
        <f>AVERAGE(G47:G48)</f>
        <v>-2.4999999999999994E-2</v>
      </c>
      <c r="G47" s="37">
        <v>-0.18</v>
      </c>
    </row>
    <row r="48" spans="1:7" x14ac:dyDescent="0.2">
      <c r="A48" s="57">
        <v>2020</v>
      </c>
      <c r="B48" s="250">
        <v>53</v>
      </c>
      <c r="E48" s="109">
        <v>-0.13</v>
      </c>
      <c r="F48" s="110">
        <f>F47</f>
        <v>-2.4999999999999994E-2</v>
      </c>
      <c r="G48" s="37">
        <v>0.13</v>
      </c>
    </row>
    <row r="50" spans="1:1" x14ac:dyDescent="0.2">
      <c r="A50" s="34" t="s">
        <v>81</v>
      </c>
    </row>
    <row r="51" spans="1:1" x14ac:dyDescent="0.2">
      <c r="A51" s="35" t="s">
        <v>82</v>
      </c>
    </row>
    <row r="52" spans="1:1" x14ac:dyDescent="0.2">
      <c r="A52" s="34" t="s">
        <v>80</v>
      </c>
    </row>
    <row r="53" spans="1:1" x14ac:dyDescent="0.2">
      <c r="A53" s="35" t="s">
        <v>83</v>
      </c>
    </row>
    <row r="54" spans="1:1" x14ac:dyDescent="0.2">
      <c r="A54" s="112" t="s">
        <v>79</v>
      </c>
    </row>
  </sheetData>
  <hyperlinks>
    <hyperlink ref="A54" r:id="rId1" xr:uid="{B31D3C21-1C1D-4A32-A520-F3C2DA4290BC}"/>
  </hyperlinks>
  <pageMargins left="0.7" right="0.7" top="0.75" bottom="0.75" header="0.3" footer="0.3"/>
  <pageSetup paperSize="9" scale="51"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A0650-A4DE-44BD-8ED9-E5233D8BDA0F}">
  <sheetPr>
    <tabColor rgb="FFFFFF00"/>
  </sheetPr>
  <dimension ref="A1:Y64"/>
  <sheetViews>
    <sheetView zoomScaleNormal="100" workbookViewId="0">
      <pane xSplit="2" ySplit="6" topLeftCell="R7" activePane="bottomRight" state="frozen"/>
      <selection pane="topRight" activeCell="D1" sqref="D1"/>
      <selection pane="bottomLeft" activeCell="A7" sqref="A7"/>
      <selection pane="bottomRight" activeCell="R1" sqref="R1"/>
    </sheetView>
  </sheetViews>
  <sheetFormatPr defaultRowHeight="14.25" x14ac:dyDescent="0.2"/>
  <cols>
    <col min="1" max="2" width="25.625" customWidth="1"/>
    <col min="3" max="23" width="12.125" style="66" customWidth="1"/>
    <col min="24" max="24" width="9" customWidth="1"/>
    <col min="25" max="25" width="11.125" bestFit="1" customWidth="1"/>
  </cols>
  <sheetData>
    <row r="1" spans="1:24" s="113" customFormat="1" ht="12.75" x14ac:dyDescent="0.2">
      <c r="A1" s="179" t="s">
        <v>269</v>
      </c>
      <c r="B1" s="180"/>
      <c r="C1" s="181"/>
      <c r="D1" s="181"/>
      <c r="E1" s="181"/>
      <c r="F1" s="181"/>
      <c r="G1" s="181"/>
      <c r="H1" s="181"/>
      <c r="I1" s="181"/>
      <c r="J1" s="181"/>
      <c r="K1" s="181"/>
      <c r="L1" s="181"/>
      <c r="M1" s="181"/>
      <c r="N1" s="181"/>
      <c r="O1" s="181"/>
      <c r="P1" s="50"/>
      <c r="Q1" s="50"/>
      <c r="R1" s="50"/>
      <c r="S1" s="50"/>
      <c r="T1" s="50"/>
      <c r="U1" s="50"/>
      <c r="V1" s="50"/>
      <c r="W1" s="50"/>
    </row>
    <row r="2" spans="1:24" s="194" customFormat="1" ht="12.75" x14ac:dyDescent="0.2">
      <c r="A2" s="194" t="s">
        <v>239</v>
      </c>
      <c r="B2" s="219"/>
      <c r="C2" s="220"/>
      <c r="D2" s="220"/>
      <c r="E2" s="220"/>
      <c r="F2" s="220"/>
      <c r="G2" s="220"/>
      <c r="H2" s="220"/>
      <c r="I2" s="220"/>
      <c r="J2" s="220"/>
      <c r="K2" s="220"/>
      <c r="L2" s="220"/>
      <c r="M2" s="220"/>
      <c r="N2" s="220"/>
      <c r="O2" s="220"/>
      <c r="P2" s="217"/>
      <c r="Q2" s="217"/>
      <c r="R2" s="217"/>
      <c r="S2" s="217"/>
      <c r="T2" s="217"/>
      <c r="U2" s="217"/>
      <c r="V2" s="217"/>
      <c r="W2" s="217"/>
    </row>
    <row r="3" spans="1:24" s="104" customFormat="1" ht="12.75" x14ac:dyDescent="0.2">
      <c r="A3" s="179"/>
      <c r="B3" s="180"/>
      <c r="C3" s="181"/>
      <c r="D3" s="181"/>
      <c r="E3" s="181"/>
      <c r="F3" s="181"/>
      <c r="G3" s="181"/>
      <c r="H3" s="181"/>
      <c r="I3" s="181"/>
      <c r="J3" s="181"/>
      <c r="K3" s="181"/>
      <c r="L3" s="181"/>
      <c r="M3" s="181"/>
      <c r="N3" s="181"/>
      <c r="O3" s="181"/>
      <c r="P3" s="52"/>
      <c r="Q3" s="52"/>
      <c r="R3" s="52"/>
      <c r="S3" s="52"/>
      <c r="T3" s="52"/>
      <c r="U3" s="52"/>
      <c r="V3" s="52"/>
      <c r="W3" s="52"/>
    </row>
    <row r="4" spans="1:24" s="104" customFormat="1" ht="12.75" x14ac:dyDescent="0.2">
      <c r="A4" s="182"/>
      <c r="B4" s="182"/>
      <c r="C4" s="183" t="s">
        <v>177</v>
      </c>
      <c r="D4" s="183" t="s">
        <v>176</v>
      </c>
      <c r="E4" s="183" t="s">
        <v>175</v>
      </c>
      <c r="F4" s="183" t="s">
        <v>174</v>
      </c>
      <c r="G4" s="183" t="s">
        <v>173</v>
      </c>
      <c r="H4" s="183" t="s">
        <v>172</v>
      </c>
      <c r="I4" s="183" t="s">
        <v>171</v>
      </c>
      <c r="J4" s="183" t="s">
        <v>170</v>
      </c>
      <c r="K4" s="183" t="s">
        <v>169</v>
      </c>
      <c r="L4" s="183" t="s">
        <v>168</v>
      </c>
      <c r="M4" s="183" t="s">
        <v>167</v>
      </c>
      <c r="N4" s="183" t="s">
        <v>150</v>
      </c>
      <c r="O4" s="183" t="s">
        <v>149</v>
      </c>
      <c r="P4" s="183" t="s">
        <v>148</v>
      </c>
      <c r="Q4" s="184" t="s">
        <v>147</v>
      </c>
      <c r="R4" s="184" t="s">
        <v>146</v>
      </c>
      <c r="S4" s="184" t="s">
        <v>145</v>
      </c>
      <c r="T4" s="184" t="s">
        <v>144</v>
      </c>
      <c r="U4" s="184" t="s">
        <v>143</v>
      </c>
      <c r="V4" s="183" t="s">
        <v>142</v>
      </c>
      <c r="W4" s="183" t="s">
        <v>141</v>
      </c>
      <c r="X4" s="183" t="s">
        <v>140</v>
      </c>
    </row>
    <row r="5" spans="1:24" s="104" customFormat="1" ht="15" x14ac:dyDescent="0.25">
      <c r="A5" s="185" t="s">
        <v>216</v>
      </c>
      <c r="B5" s="185"/>
      <c r="C5" s="186">
        <v>12893842</v>
      </c>
      <c r="D5" s="186">
        <v>12141360</v>
      </c>
      <c r="E5" s="186">
        <v>13124211</v>
      </c>
      <c r="F5" s="186">
        <v>11516238</v>
      </c>
      <c r="G5" s="186">
        <v>12794405</v>
      </c>
      <c r="H5" s="186">
        <v>10546295</v>
      </c>
      <c r="I5" s="186">
        <v>12327196</v>
      </c>
      <c r="J5" s="186">
        <v>12912123</v>
      </c>
      <c r="K5" s="186">
        <v>14679604</v>
      </c>
      <c r="L5" s="186">
        <v>12794626</v>
      </c>
      <c r="M5" s="186">
        <v>11079293</v>
      </c>
      <c r="N5" s="186">
        <v>12611424</v>
      </c>
      <c r="O5" s="186">
        <v>12551903</v>
      </c>
      <c r="P5" s="186">
        <v>12719991</v>
      </c>
      <c r="Q5" s="186">
        <v>10295472</v>
      </c>
      <c r="R5" s="186">
        <v>10511578</v>
      </c>
      <c r="S5" s="186">
        <v>12031593</v>
      </c>
      <c r="T5" s="187">
        <v>12063964</v>
      </c>
      <c r="U5" s="186">
        <v>13521810</v>
      </c>
      <c r="V5" s="186">
        <v>13189848</v>
      </c>
      <c r="W5" s="186">
        <v>12256595</v>
      </c>
      <c r="X5" s="257">
        <v>11381853</v>
      </c>
    </row>
    <row r="6" spans="1:24" s="104" customFormat="1" ht="15" x14ac:dyDescent="0.25">
      <c r="A6" s="188" t="s">
        <v>166</v>
      </c>
      <c r="B6" s="188"/>
      <c r="C6" s="187">
        <v>12893842</v>
      </c>
      <c r="D6" s="187">
        <v>12141360</v>
      </c>
      <c r="E6" s="187">
        <v>13124211</v>
      </c>
      <c r="F6" s="187">
        <v>11516238</v>
      </c>
      <c r="G6" s="187">
        <v>12794405</v>
      </c>
      <c r="H6" s="187">
        <v>10546295</v>
      </c>
      <c r="I6" s="187">
        <v>12327196</v>
      </c>
      <c r="J6" s="187">
        <v>12912123</v>
      </c>
      <c r="K6" s="187">
        <v>14679604</v>
      </c>
      <c r="L6" s="187">
        <v>12794626</v>
      </c>
      <c r="M6" s="187">
        <v>11079293</v>
      </c>
      <c r="N6" s="187">
        <v>12611424</v>
      </c>
      <c r="O6" s="187">
        <v>12551903</v>
      </c>
      <c r="P6" s="187">
        <v>12719991</v>
      </c>
      <c r="Q6" s="186">
        <v>10295472</v>
      </c>
      <c r="R6" s="186">
        <v>10511578</v>
      </c>
      <c r="S6" s="186">
        <v>12031593</v>
      </c>
      <c r="T6" s="187">
        <v>12063964</v>
      </c>
      <c r="U6" s="187">
        <v>13521810</v>
      </c>
      <c r="V6" s="187">
        <v>13189848</v>
      </c>
      <c r="W6" s="187">
        <v>12256595</v>
      </c>
      <c r="X6" s="258">
        <v>11381853</v>
      </c>
    </row>
    <row r="7" spans="1:24" s="104" customFormat="1" ht="15" x14ac:dyDescent="0.25">
      <c r="A7" s="189" t="s">
        <v>164</v>
      </c>
      <c r="B7" s="189" t="s">
        <v>137</v>
      </c>
      <c r="C7" s="190">
        <v>321394</v>
      </c>
      <c r="D7" s="190">
        <v>292792</v>
      </c>
      <c r="E7" s="190">
        <v>308353</v>
      </c>
      <c r="F7" s="190">
        <v>264179</v>
      </c>
      <c r="G7" s="190">
        <v>302270</v>
      </c>
      <c r="H7" s="190">
        <v>234649</v>
      </c>
      <c r="I7" s="190">
        <v>261623</v>
      </c>
      <c r="J7" s="190">
        <v>302384</v>
      </c>
      <c r="K7" s="190">
        <v>342579</v>
      </c>
      <c r="L7" s="190">
        <v>300401</v>
      </c>
      <c r="M7" s="190">
        <v>268095</v>
      </c>
      <c r="N7" s="190">
        <v>310953</v>
      </c>
      <c r="O7" s="190">
        <v>302424</v>
      </c>
      <c r="P7" s="190">
        <v>317736</v>
      </c>
      <c r="Q7" s="191">
        <v>253936</v>
      </c>
      <c r="R7" s="191">
        <v>255254</v>
      </c>
      <c r="S7" s="191">
        <v>253610</v>
      </c>
      <c r="T7" s="192">
        <v>265482</v>
      </c>
      <c r="U7" s="190">
        <v>321324</v>
      </c>
      <c r="V7" s="190">
        <v>310948</v>
      </c>
      <c r="W7" s="190">
        <v>306924</v>
      </c>
      <c r="X7" s="259">
        <v>292110</v>
      </c>
    </row>
    <row r="8" spans="1:24" s="104" customFormat="1" ht="15" x14ac:dyDescent="0.25">
      <c r="A8" s="189" t="s">
        <v>163</v>
      </c>
      <c r="B8" s="189" t="s">
        <v>270</v>
      </c>
      <c r="C8" s="190">
        <v>2705262</v>
      </c>
      <c r="D8" s="190">
        <v>2606126</v>
      </c>
      <c r="E8" s="190">
        <v>2808028</v>
      </c>
      <c r="F8" s="190">
        <v>2463436</v>
      </c>
      <c r="G8" s="190">
        <v>2732914</v>
      </c>
      <c r="H8" s="190">
        <v>2270590</v>
      </c>
      <c r="I8" s="190">
        <v>2588395</v>
      </c>
      <c r="J8" s="190">
        <v>2834718</v>
      </c>
      <c r="K8" s="190">
        <v>3216832</v>
      </c>
      <c r="L8" s="190">
        <v>2817523</v>
      </c>
      <c r="M8" s="190">
        <v>2322114</v>
      </c>
      <c r="N8" s="190">
        <v>2727957</v>
      </c>
      <c r="O8" s="190">
        <v>2774109</v>
      </c>
      <c r="P8" s="190">
        <v>2984908</v>
      </c>
      <c r="Q8" s="191">
        <v>2491053</v>
      </c>
      <c r="R8" s="191">
        <v>2449013</v>
      </c>
      <c r="S8" s="191">
        <v>2741054</v>
      </c>
      <c r="T8" s="192">
        <v>2606876</v>
      </c>
      <c r="U8" s="190">
        <v>3012841</v>
      </c>
      <c r="V8" s="190">
        <v>2932141</v>
      </c>
      <c r="W8" s="190">
        <v>2957277</v>
      </c>
      <c r="X8" s="259">
        <v>2578440</v>
      </c>
    </row>
    <row r="9" spans="1:24" s="104" customFormat="1" ht="15" x14ac:dyDescent="0.25">
      <c r="A9" s="193" t="s">
        <v>162</v>
      </c>
      <c r="B9" s="193" t="s">
        <v>271</v>
      </c>
      <c r="C9" s="190">
        <v>2006197</v>
      </c>
      <c r="D9" s="190">
        <v>1941072</v>
      </c>
      <c r="E9" s="190">
        <v>2091713</v>
      </c>
      <c r="F9" s="190">
        <v>1833325</v>
      </c>
      <c r="G9" s="190">
        <v>2027679</v>
      </c>
      <c r="H9" s="190">
        <v>1687498</v>
      </c>
      <c r="I9" s="190">
        <v>1937043</v>
      </c>
      <c r="J9" s="190">
        <v>2130993</v>
      </c>
      <c r="K9" s="190">
        <v>2400907</v>
      </c>
      <c r="L9" s="190">
        <v>2115990</v>
      </c>
      <c r="M9" s="190">
        <v>1730114</v>
      </c>
      <c r="N9" s="190">
        <v>2024490</v>
      </c>
      <c r="O9" s="190">
        <v>2068188</v>
      </c>
      <c r="P9" s="190">
        <v>2212827</v>
      </c>
      <c r="Q9" s="191">
        <v>1862492</v>
      </c>
      <c r="R9" s="191">
        <v>1823268</v>
      </c>
      <c r="S9" s="191">
        <v>2044130</v>
      </c>
      <c r="T9" s="192">
        <v>1940157</v>
      </c>
      <c r="U9" s="190">
        <v>2254455</v>
      </c>
      <c r="V9" s="190">
        <v>2187255</v>
      </c>
      <c r="W9" s="190">
        <v>2207418</v>
      </c>
      <c r="X9" s="259">
        <v>1914765</v>
      </c>
    </row>
    <row r="10" spans="1:24" s="104" customFormat="1" ht="15" x14ac:dyDescent="0.25">
      <c r="A10" s="193" t="s">
        <v>161</v>
      </c>
      <c r="B10" s="193" t="s">
        <v>272</v>
      </c>
      <c r="C10" s="190">
        <v>699065</v>
      </c>
      <c r="D10" s="190">
        <v>665054</v>
      </c>
      <c r="E10" s="190">
        <v>716315</v>
      </c>
      <c r="F10" s="190">
        <v>630111</v>
      </c>
      <c r="G10" s="190">
        <v>705235</v>
      </c>
      <c r="H10" s="190">
        <v>583092</v>
      </c>
      <c r="I10" s="190">
        <v>651352</v>
      </c>
      <c r="J10" s="190">
        <v>703725</v>
      </c>
      <c r="K10" s="190">
        <v>815925</v>
      </c>
      <c r="L10" s="190">
        <v>701533</v>
      </c>
      <c r="M10" s="190">
        <v>592000</v>
      </c>
      <c r="N10" s="190">
        <v>703467</v>
      </c>
      <c r="O10" s="190">
        <v>705921</v>
      </c>
      <c r="P10" s="190">
        <v>772081</v>
      </c>
      <c r="Q10" s="191">
        <v>628561</v>
      </c>
      <c r="R10" s="191">
        <v>625745</v>
      </c>
      <c r="S10" s="191">
        <v>696924</v>
      </c>
      <c r="T10" s="192">
        <v>666719</v>
      </c>
      <c r="U10" s="190">
        <v>758386</v>
      </c>
      <c r="V10" s="190">
        <v>744886</v>
      </c>
      <c r="W10" s="190">
        <v>749859</v>
      </c>
      <c r="X10" s="259">
        <v>663675</v>
      </c>
    </row>
    <row r="11" spans="1:24" s="104" customFormat="1" ht="15" x14ac:dyDescent="0.25">
      <c r="A11" s="189" t="s">
        <v>160</v>
      </c>
      <c r="B11" s="189" t="s">
        <v>130</v>
      </c>
      <c r="C11" s="190">
        <v>9867186</v>
      </c>
      <c r="D11" s="190">
        <v>9242442</v>
      </c>
      <c r="E11" s="190">
        <v>10007830</v>
      </c>
      <c r="F11" s="190">
        <v>8788623</v>
      </c>
      <c r="G11" s="190">
        <v>9759221</v>
      </c>
      <c r="H11" s="190">
        <v>8041056</v>
      </c>
      <c r="I11" s="190">
        <v>9477178</v>
      </c>
      <c r="J11" s="190">
        <v>9775021</v>
      </c>
      <c r="K11" s="190">
        <v>11120193</v>
      </c>
      <c r="L11" s="190">
        <v>9676702</v>
      </c>
      <c r="M11" s="190">
        <v>8489084</v>
      </c>
      <c r="N11" s="190">
        <v>9572514</v>
      </c>
      <c r="O11" s="190">
        <v>9475370</v>
      </c>
      <c r="P11" s="190">
        <v>9417347</v>
      </c>
      <c r="Q11" s="191">
        <v>7550483</v>
      </c>
      <c r="R11" s="191">
        <v>7807311</v>
      </c>
      <c r="S11" s="191">
        <v>9036929</v>
      </c>
      <c r="T11" s="192">
        <v>9191606</v>
      </c>
      <c r="U11" s="190">
        <v>10187645</v>
      </c>
      <c r="V11" s="190">
        <v>9946759</v>
      </c>
      <c r="W11" s="190">
        <v>8992394</v>
      </c>
      <c r="X11" s="259">
        <v>8511303</v>
      </c>
    </row>
    <row r="12" spans="1:24" s="104" customFormat="1" ht="12.75" x14ac:dyDescent="0.2">
      <c r="A12" s="74" t="s">
        <v>159</v>
      </c>
      <c r="B12" s="74"/>
      <c r="C12" s="75">
        <v>22</v>
      </c>
      <c r="D12" s="75">
        <v>20</v>
      </c>
      <c r="E12" s="75">
        <v>21</v>
      </c>
      <c r="F12" s="75">
        <v>18</v>
      </c>
      <c r="G12" s="75">
        <v>20</v>
      </c>
      <c r="H12" s="75">
        <v>17</v>
      </c>
      <c r="I12" s="75">
        <v>22</v>
      </c>
      <c r="J12" s="75">
        <v>21</v>
      </c>
      <c r="K12" s="75">
        <v>23</v>
      </c>
      <c r="L12" s="75">
        <v>20</v>
      </c>
      <c r="M12" s="75">
        <v>18</v>
      </c>
      <c r="N12" s="75">
        <v>21</v>
      </c>
      <c r="O12" s="75">
        <v>20</v>
      </c>
      <c r="P12" s="75">
        <v>22</v>
      </c>
      <c r="Q12" s="95">
        <v>18</v>
      </c>
      <c r="R12" s="95">
        <v>18</v>
      </c>
      <c r="S12" s="95">
        <v>20</v>
      </c>
      <c r="T12" s="95">
        <v>21</v>
      </c>
      <c r="U12" s="95">
        <v>22</v>
      </c>
      <c r="V12" s="95">
        <v>21</v>
      </c>
      <c r="W12" s="95">
        <v>21</v>
      </c>
      <c r="X12" s="95">
        <v>20</v>
      </c>
    </row>
    <row r="13" spans="1:24" s="34" customFormat="1" ht="15" x14ac:dyDescent="0.25">
      <c r="A13" s="76"/>
      <c r="B13" s="76"/>
      <c r="C13" s="72"/>
      <c r="D13" s="72"/>
      <c r="E13" s="72"/>
      <c r="F13" s="72"/>
      <c r="G13" s="72"/>
      <c r="H13" s="72"/>
      <c r="I13" s="72"/>
      <c r="J13" s="72"/>
      <c r="K13" s="72"/>
      <c r="L13" s="72"/>
      <c r="M13" s="72"/>
      <c r="N13" s="72"/>
      <c r="O13" s="72"/>
      <c r="P13" s="72"/>
      <c r="Q13" s="55"/>
      <c r="R13" s="55"/>
      <c r="S13" s="55"/>
      <c r="T13" s="55"/>
      <c r="U13" s="55"/>
      <c r="V13" s="55"/>
      <c r="W13" s="55"/>
      <c r="X13" s="259"/>
    </row>
    <row r="14" spans="1:24" s="34" customFormat="1" ht="15" x14ac:dyDescent="0.25">
      <c r="A14" s="67" t="s">
        <v>139</v>
      </c>
      <c r="B14" s="67"/>
      <c r="C14" s="68">
        <v>8252145</v>
      </c>
      <c r="D14" s="68">
        <v>7818587</v>
      </c>
      <c r="E14" s="68">
        <v>8551170</v>
      </c>
      <c r="F14" s="68">
        <v>7515653</v>
      </c>
      <c r="G14" s="68">
        <v>8430587</v>
      </c>
      <c r="H14" s="68">
        <v>7148075</v>
      </c>
      <c r="I14" s="68">
        <v>8557482</v>
      </c>
      <c r="J14" s="68">
        <v>8648331</v>
      </c>
      <c r="K14" s="68">
        <v>9528907</v>
      </c>
      <c r="L14" s="68">
        <v>8199082</v>
      </c>
      <c r="M14" s="68">
        <v>7103656</v>
      </c>
      <c r="N14" s="68">
        <v>8167427</v>
      </c>
      <c r="O14" s="68">
        <v>8106985</v>
      </c>
      <c r="P14" s="68">
        <v>8225701</v>
      </c>
      <c r="Q14" s="68">
        <v>7392282</v>
      </c>
      <c r="R14" s="68">
        <v>7384113</v>
      </c>
      <c r="S14" s="68">
        <v>8389662</v>
      </c>
      <c r="T14" s="70">
        <v>8100817</v>
      </c>
      <c r="U14" s="68">
        <v>9046935</v>
      </c>
      <c r="V14" s="68">
        <v>9102214</v>
      </c>
      <c r="W14" s="68">
        <v>8069459</v>
      </c>
      <c r="X14" s="257">
        <v>7585377</v>
      </c>
    </row>
    <row r="15" spans="1:24" s="34" customFormat="1" ht="15" x14ac:dyDescent="0.25">
      <c r="A15" s="69" t="s">
        <v>165</v>
      </c>
      <c r="B15" s="69"/>
      <c r="C15" s="70">
        <v>8252145</v>
      </c>
      <c r="D15" s="70">
        <v>7818587</v>
      </c>
      <c r="E15" s="70">
        <v>8551170</v>
      </c>
      <c r="F15" s="70">
        <v>7515653</v>
      </c>
      <c r="G15" s="70">
        <v>8430587</v>
      </c>
      <c r="H15" s="70">
        <v>7148075</v>
      </c>
      <c r="I15" s="70">
        <v>8557482</v>
      </c>
      <c r="J15" s="70">
        <v>8648331</v>
      </c>
      <c r="K15" s="70">
        <v>9528907</v>
      </c>
      <c r="L15" s="70">
        <v>8199082</v>
      </c>
      <c r="M15" s="70">
        <v>7103656</v>
      </c>
      <c r="N15" s="70">
        <v>8167427</v>
      </c>
      <c r="O15" s="70">
        <v>8106985</v>
      </c>
      <c r="P15" s="70">
        <v>8225701</v>
      </c>
      <c r="Q15" s="68">
        <v>7392282</v>
      </c>
      <c r="R15" s="68">
        <v>7384113</v>
      </c>
      <c r="S15" s="68">
        <v>8389662</v>
      </c>
      <c r="T15" s="70">
        <v>8100817</v>
      </c>
      <c r="U15" s="70">
        <v>9046935</v>
      </c>
      <c r="V15" s="70">
        <v>9102214</v>
      </c>
      <c r="W15" s="70">
        <v>8069459</v>
      </c>
      <c r="X15" s="258">
        <v>7585377</v>
      </c>
    </row>
    <row r="16" spans="1:24" s="34" customFormat="1" ht="15" x14ac:dyDescent="0.25">
      <c r="A16" s="71" t="s">
        <v>164</v>
      </c>
      <c r="B16" s="71" t="str">
        <f>B7</f>
        <v>Buses</v>
      </c>
      <c r="C16" s="72">
        <v>179480</v>
      </c>
      <c r="D16" s="72">
        <v>167511</v>
      </c>
      <c r="E16" s="72">
        <v>181922</v>
      </c>
      <c r="F16" s="72">
        <v>158121</v>
      </c>
      <c r="G16" s="72">
        <v>184795</v>
      </c>
      <c r="H16" s="72">
        <v>145349</v>
      </c>
      <c r="I16" s="72">
        <v>176842</v>
      </c>
      <c r="J16" s="72">
        <v>186287</v>
      </c>
      <c r="K16" s="72">
        <v>199703</v>
      </c>
      <c r="L16" s="72">
        <v>170605</v>
      </c>
      <c r="M16" s="72">
        <v>146802</v>
      </c>
      <c r="N16" s="72">
        <v>175403</v>
      </c>
      <c r="O16" s="72">
        <v>167751</v>
      </c>
      <c r="P16" s="72">
        <v>157094</v>
      </c>
      <c r="Q16" s="93">
        <v>119584</v>
      </c>
      <c r="R16" s="93">
        <v>135247</v>
      </c>
      <c r="S16" s="93">
        <v>147715</v>
      </c>
      <c r="T16" s="94">
        <v>146144</v>
      </c>
      <c r="U16" s="72">
        <v>170391</v>
      </c>
      <c r="V16" s="72">
        <v>170953</v>
      </c>
      <c r="W16" s="72">
        <v>164443</v>
      </c>
      <c r="X16" s="259">
        <v>146550</v>
      </c>
    </row>
    <row r="17" spans="1:24" s="34" customFormat="1" ht="15" x14ac:dyDescent="0.25">
      <c r="A17" s="71" t="s">
        <v>163</v>
      </c>
      <c r="B17" s="71" t="str">
        <f t="shared" ref="B17:B20" si="0">B8</f>
        <v>Goods vehicles</v>
      </c>
      <c r="C17" s="72">
        <v>1920245</v>
      </c>
      <c r="D17" s="72">
        <v>1854353</v>
      </c>
      <c r="E17" s="72">
        <v>2010078</v>
      </c>
      <c r="F17" s="72">
        <v>1777863</v>
      </c>
      <c r="G17" s="72">
        <v>1983410</v>
      </c>
      <c r="H17" s="72">
        <v>1659588</v>
      </c>
      <c r="I17" s="72">
        <v>1944385</v>
      </c>
      <c r="J17" s="72">
        <v>2062799</v>
      </c>
      <c r="K17" s="72">
        <v>2283730</v>
      </c>
      <c r="L17" s="72">
        <v>1983110</v>
      </c>
      <c r="M17" s="72">
        <v>1625852</v>
      </c>
      <c r="N17" s="72">
        <v>1955185</v>
      </c>
      <c r="O17" s="72">
        <v>1980952</v>
      </c>
      <c r="P17" s="72">
        <v>2112541</v>
      </c>
      <c r="Q17" s="93">
        <v>1931601</v>
      </c>
      <c r="R17" s="93">
        <v>1859320</v>
      </c>
      <c r="S17" s="93">
        <v>2049998</v>
      </c>
      <c r="T17" s="94">
        <v>1888574</v>
      </c>
      <c r="U17" s="72">
        <v>2187623</v>
      </c>
      <c r="V17" s="72">
        <v>2201316</v>
      </c>
      <c r="W17" s="72">
        <v>2107196</v>
      </c>
      <c r="X17" s="259">
        <v>1842535</v>
      </c>
    </row>
    <row r="18" spans="1:24" s="34" customFormat="1" ht="15" x14ac:dyDescent="0.25">
      <c r="A18" s="73" t="s">
        <v>162</v>
      </c>
      <c r="B18" s="71" t="str">
        <f t="shared" si="0"/>
        <v>Light Goods Vehicles (LGVs)</v>
      </c>
      <c r="C18" s="72">
        <v>1606926</v>
      </c>
      <c r="D18" s="72">
        <v>1554237</v>
      </c>
      <c r="E18" s="72">
        <v>1683009</v>
      </c>
      <c r="F18" s="72">
        <v>1478921</v>
      </c>
      <c r="G18" s="72">
        <v>1644526</v>
      </c>
      <c r="H18" s="72">
        <v>1375015</v>
      </c>
      <c r="I18" s="72">
        <v>1615582</v>
      </c>
      <c r="J18" s="72">
        <v>1720859</v>
      </c>
      <c r="K18" s="72">
        <v>1899567</v>
      </c>
      <c r="L18" s="72">
        <v>1655361</v>
      </c>
      <c r="M18" s="72">
        <v>1353706</v>
      </c>
      <c r="N18" s="72">
        <v>1633293</v>
      </c>
      <c r="O18" s="72">
        <v>1666992</v>
      </c>
      <c r="P18" s="72">
        <v>1762348</v>
      </c>
      <c r="Q18" s="93">
        <v>1610324</v>
      </c>
      <c r="R18" s="93">
        <v>1552944</v>
      </c>
      <c r="S18" s="93">
        <v>1717736</v>
      </c>
      <c r="T18" s="94">
        <v>1581006</v>
      </c>
      <c r="U18" s="72">
        <v>1842288</v>
      </c>
      <c r="V18" s="72">
        <v>1849740</v>
      </c>
      <c r="W18" s="72">
        <v>1775671</v>
      </c>
      <c r="X18" s="259">
        <v>1547206</v>
      </c>
    </row>
    <row r="19" spans="1:24" s="34" customFormat="1" ht="15" x14ac:dyDescent="0.25">
      <c r="A19" s="73" t="s">
        <v>161</v>
      </c>
      <c r="B19" s="71" t="str">
        <f t="shared" si="0"/>
        <v>Heavy Goods Vehicles (HGVs)</v>
      </c>
      <c r="C19" s="72">
        <v>313319</v>
      </c>
      <c r="D19" s="72">
        <v>300116</v>
      </c>
      <c r="E19" s="72">
        <v>327069</v>
      </c>
      <c r="F19" s="72">
        <v>298942</v>
      </c>
      <c r="G19" s="72">
        <v>338884</v>
      </c>
      <c r="H19" s="72">
        <v>284573</v>
      </c>
      <c r="I19" s="72">
        <v>328803</v>
      </c>
      <c r="J19" s="72">
        <v>341940</v>
      </c>
      <c r="K19" s="72">
        <v>384163</v>
      </c>
      <c r="L19" s="72">
        <v>327749</v>
      </c>
      <c r="M19" s="72">
        <v>272146</v>
      </c>
      <c r="N19" s="72">
        <v>321892</v>
      </c>
      <c r="O19" s="72">
        <v>313960</v>
      </c>
      <c r="P19" s="72">
        <v>350193</v>
      </c>
      <c r="Q19" s="93">
        <v>321277</v>
      </c>
      <c r="R19" s="93">
        <v>306376</v>
      </c>
      <c r="S19" s="93">
        <v>332262</v>
      </c>
      <c r="T19" s="94">
        <v>307568</v>
      </c>
      <c r="U19" s="72">
        <v>345335</v>
      </c>
      <c r="V19" s="72">
        <v>351576</v>
      </c>
      <c r="W19" s="72">
        <v>331525</v>
      </c>
      <c r="X19" s="259">
        <v>295329</v>
      </c>
    </row>
    <row r="20" spans="1:24" s="34" customFormat="1" ht="15" x14ac:dyDescent="0.25">
      <c r="A20" s="71" t="s">
        <v>160</v>
      </c>
      <c r="B20" s="71" t="str">
        <f t="shared" si="0"/>
        <v>Passenger cars</v>
      </c>
      <c r="C20" s="72">
        <v>6152420</v>
      </c>
      <c r="D20" s="72">
        <v>5796723</v>
      </c>
      <c r="E20" s="72">
        <v>6359170</v>
      </c>
      <c r="F20" s="72">
        <v>5579669</v>
      </c>
      <c r="G20" s="72">
        <v>6262382</v>
      </c>
      <c r="H20" s="72">
        <v>5343138</v>
      </c>
      <c r="I20" s="72">
        <v>6436255</v>
      </c>
      <c r="J20" s="72">
        <v>6399245</v>
      </c>
      <c r="K20" s="72">
        <v>7045474</v>
      </c>
      <c r="L20" s="72">
        <v>6045367</v>
      </c>
      <c r="M20" s="72">
        <v>5331002</v>
      </c>
      <c r="N20" s="72">
        <v>6036839</v>
      </c>
      <c r="O20" s="72">
        <v>5958282</v>
      </c>
      <c r="P20" s="72">
        <v>5956066</v>
      </c>
      <c r="Q20" s="93">
        <v>5341097</v>
      </c>
      <c r="R20" s="93">
        <v>5389546</v>
      </c>
      <c r="S20" s="93">
        <v>6191949</v>
      </c>
      <c r="T20" s="94">
        <v>6066099</v>
      </c>
      <c r="U20" s="72">
        <v>6688921</v>
      </c>
      <c r="V20" s="72">
        <v>6729945</v>
      </c>
      <c r="W20" s="72">
        <v>5797820</v>
      </c>
      <c r="X20" s="259">
        <v>5596292</v>
      </c>
    </row>
    <row r="21" spans="1:24" s="34" customFormat="1" ht="12.75" x14ac:dyDescent="0.2">
      <c r="A21" s="255" t="s">
        <v>159</v>
      </c>
      <c r="B21" s="255"/>
      <c r="C21" s="75">
        <v>22</v>
      </c>
      <c r="D21" s="75">
        <v>20</v>
      </c>
      <c r="E21" s="75">
        <v>21</v>
      </c>
      <c r="F21" s="75">
        <v>18</v>
      </c>
      <c r="G21" s="75">
        <v>20</v>
      </c>
      <c r="H21" s="75">
        <v>17</v>
      </c>
      <c r="I21" s="75">
        <v>22</v>
      </c>
      <c r="J21" s="75">
        <v>21</v>
      </c>
      <c r="K21" s="75">
        <v>23</v>
      </c>
      <c r="L21" s="75">
        <v>20</v>
      </c>
      <c r="M21" s="75">
        <v>18</v>
      </c>
      <c r="N21" s="75">
        <v>21</v>
      </c>
      <c r="O21" s="75">
        <v>20</v>
      </c>
      <c r="P21" s="75">
        <v>22</v>
      </c>
      <c r="Q21" s="95">
        <v>20</v>
      </c>
      <c r="R21" s="95">
        <v>19</v>
      </c>
      <c r="S21" s="95">
        <v>21</v>
      </c>
      <c r="T21" s="95">
        <v>21</v>
      </c>
      <c r="U21" s="95">
        <v>22</v>
      </c>
      <c r="V21" s="95">
        <v>22</v>
      </c>
      <c r="W21" s="256">
        <v>21</v>
      </c>
      <c r="X21" s="95">
        <v>20</v>
      </c>
    </row>
    <row r="22" spans="1:24" s="34" customFormat="1" ht="12.75" x14ac:dyDescent="0.2">
      <c r="A22" s="76" t="s">
        <v>158</v>
      </c>
      <c r="B22" s="77" t="s">
        <v>157</v>
      </c>
      <c r="C22" s="78">
        <f t="shared" ref="C22:W22" si="1">C6/C12</f>
        <v>586083.72727272729</v>
      </c>
      <c r="D22" s="78">
        <f t="shared" si="1"/>
        <v>607068</v>
      </c>
      <c r="E22" s="78">
        <f t="shared" si="1"/>
        <v>624962.42857142852</v>
      </c>
      <c r="F22" s="78">
        <f t="shared" si="1"/>
        <v>639791</v>
      </c>
      <c r="G22" s="78">
        <f t="shared" si="1"/>
        <v>639720.25</v>
      </c>
      <c r="H22" s="78">
        <f t="shared" si="1"/>
        <v>620370.29411764711</v>
      </c>
      <c r="I22" s="78">
        <f t="shared" si="1"/>
        <v>560327.09090909094</v>
      </c>
      <c r="J22" s="78">
        <f t="shared" si="1"/>
        <v>614863</v>
      </c>
      <c r="K22" s="78">
        <f t="shared" si="1"/>
        <v>638243.65217391308</v>
      </c>
      <c r="L22" s="78">
        <f t="shared" si="1"/>
        <v>639731.30000000005</v>
      </c>
      <c r="M22" s="78">
        <f t="shared" si="1"/>
        <v>615516.27777777775</v>
      </c>
      <c r="N22" s="78">
        <f t="shared" si="1"/>
        <v>600544</v>
      </c>
      <c r="O22" s="78">
        <f t="shared" si="1"/>
        <v>627595.15</v>
      </c>
      <c r="P22" s="78">
        <f t="shared" si="1"/>
        <v>578181.40909090906</v>
      </c>
      <c r="Q22" s="78">
        <f t="shared" si="1"/>
        <v>571970.66666666663</v>
      </c>
      <c r="R22" s="78">
        <f t="shared" si="1"/>
        <v>583976.5555555555</v>
      </c>
      <c r="S22" s="78">
        <f t="shared" si="1"/>
        <v>601579.65</v>
      </c>
      <c r="T22" s="78">
        <f t="shared" si="1"/>
        <v>574474.47619047621</v>
      </c>
      <c r="U22" s="78">
        <f t="shared" si="1"/>
        <v>614627.72727272729</v>
      </c>
      <c r="V22" s="78">
        <f t="shared" si="1"/>
        <v>628088</v>
      </c>
      <c r="W22" s="78">
        <f t="shared" si="1"/>
        <v>583647.38095238095</v>
      </c>
      <c r="X22" s="78">
        <f t="shared" ref="X22" si="2">X6/X12</f>
        <v>569092.65</v>
      </c>
    </row>
    <row r="23" spans="1:24" s="34" customFormat="1" ht="12.75" x14ac:dyDescent="0.2">
      <c r="A23" s="76" t="s">
        <v>154</v>
      </c>
      <c r="B23" s="77" t="s">
        <v>273</v>
      </c>
      <c r="C23" s="78"/>
      <c r="D23" s="78"/>
      <c r="E23" s="78"/>
      <c r="F23" s="78"/>
      <c r="G23" s="78"/>
      <c r="H23" s="78"/>
      <c r="I23" s="78"/>
      <c r="J23" s="78"/>
      <c r="K23" s="78"/>
      <c r="L23" s="78"/>
      <c r="M23" s="78"/>
      <c r="N23" s="78">
        <f t="shared" ref="N23:X23" si="3">100*((N22/C22)-1)</f>
        <v>2.4672708103604668</v>
      </c>
      <c r="O23" s="78">
        <f t="shared" si="3"/>
        <v>3.3813592546469318</v>
      </c>
      <c r="P23" s="78">
        <f t="shared" si="3"/>
        <v>-7.4854130971447219</v>
      </c>
      <c r="Q23" s="78">
        <f t="shared" si="3"/>
        <v>-10.600388772791957</v>
      </c>
      <c r="R23" s="78">
        <f t="shared" si="3"/>
        <v>-8.7137611236230974</v>
      </c>
      <c r="S23" s="78">
        <f t="shared" si="3"/>
        <v>-3.0289400211164219</v>
      </c>
      <c r="T23" s="78">
        <f t="shared" si="3"/>
        <v>2.5248440617840151</v>
      </c>
      <c r="U23" s="78">
        <f t="shared" si="3"/>
        <v>-3.826425191835181E-2</v>
      </c>
      <c r="V23" s="78">
        <f t="shared" si="3"/>
        <v>-1.5911873372061014</v>
      </c>
      <c r="W23" s="78">
        <f t="shared" si="3"/>
        <v>-8.7667930344535456</v>
      </c>
      <c r="X23" s="78">
        <f t="shared" si="3"/>
        <v>-7.5422258441942063</v>
      </c>
    </row>
    <row r="24" spans="1:24" s="34" customFormat="1" ht="12.75" x14ac:dyDescent="0.2">
      <c r="A24" s="76" t="s">
        <v>156</v>
      </c>
      <c r="B24" s="77" t="s">
        <v>155</v>
      </c>
      <c r="C24" s="78">
        <f t="shared" ref="C24:W24" si="4">C15/C21</f>
        <v>375097.5</v>
      </c>
      <c r="D24" s="78">
        <f t="shared" si="4"/>
        <v>390929.35</v>
      </c>
      <c r="E24" s="78">
        <f t="shared" si="4"/>
        <v>407198.57142857142</v>
      </c>
      <c r="F24" s="78">
        <f t="shared" si="4"/>
        <v>417536.27777777775</v>
      </c>
      <c r="G24" s="78">
        <f t="shared" si="4"/>
        <v>421529.35</v>
      </c>
      <c r="H24" s="78">
        <f t="shared" si="4"/>
        <v>420475</v>
      </c>
      <c r="I24" s="78">
        <f t="shared" si="4"/>
        <v>388976.45454545453</v>
      </c>
      <c r="J24" s="78">
        <f t="shared" si="4"/>
        <v>411825.28571428574</v>
      </c>
      <c r="K24" s="78">
        <f t="shared" si="4"/>
        <v>414300.30434782611</v>
      </c>
      <c r="L24" s="78">
        <f t="shared" si="4"/>
        <v>409954.1</v>
      </c>
      <c r="M24" s="78">
        <f t="shared" si="4"/>
        <v>394647.55555555556</v>
      </c>
      <c r="N24" s="78">
        <f t="shared" si="4"/>
        <v>388925.09523809527</v>
      </c>
      <c r="O24" s="78">
        <f t="shared" si="4"/>
        <v>405349.25</v>
      </c>
      <c r="P24" s="78">
        <f t="shared" si="4"/>
        <v>373895.5</v>
      </c>
      <c r="Q24" s="78">
        <f t="shared" si="4"/>
        <v>369614.1</v>
      </c>
      <c r="R24" s="78">
        <f t="shared" si="4"/>
        <v>388637.5263157895</v>
      </c>
      <c r="S24" s="78">
        <f t="shared" si="4"/>
        <v>399507.71428571426</v>
      </c>
      <c r="T24" s="78">
        <f t="shared" si="4"/>
        <v>385753.19047619047</v>
      </c>
      <c r="U24" s="78">
        <f t="shared" si="4"/>
        <v>411224.31818181818</v>
      </c>
      <c r="V24" s="78">
        <f t="shared" si="4"/>
        <v>413737</v>
      </c>
      <c r="W24" s="78">
        <f t="shared" si="4"/>
        <v>384259.95238095237</v>
      </c>
      <c r="X24" s="78">
        <f t="shared" ref="X24" si="5">X15/X21</f>
        <v>379268.85</v>
      </c>
    </row>
    <row r="25" spans="1:24" s="34" customFormat="1" ht="12.75" x14ac:dyDescent="0.2">
      <c r="A25" s="76" t="s">
        <v>154</v>
      </c>
      <c r="B25" s="77" t="s">
        <v>273</v>
      </c>
      <c r="C25" s="78"/>
      <c r="D25" s="78"/>
      <c r="E25" s="78"/>
      <c r="F25" s="78"/>
      <c r="G25" s="78"/>
      <c r="H25" s="78"/>
      <c r="I25" s="78"/>
      <c r="J25" s="78"/>
      <c r="K25" s="78"/>
      <c r="L25" s="78"/>
      <c r="M25" s="78"/>
      <c r="N25" s="78">
        <f t="shared" ref="N25:X25" si="6">100*((N24/C24)-1)</f>
        <v>3.6864002660895512</v>
      </c>
      <c r="O25" s="78">
        <f t="shared" si="6"/>
        <v>3.6886204630069308</v>
      </c>
      <c r="P25" s="78">
        <f t="shared" si="6"/>
        <v>-8.1785825799276619</v>
      </c>
      <c r="Q25" s="78">
        <f t="shared" si="6"/>
        <v>-11.477368633171325</v>
      </c>
      <c r="R25" s="78">
        <f t="shared" si="6"/>
        <v>-7.8029735495785735</v>
      </c>
      <c r="S25" s="78">
        <f t="shared" si="6"/>
        <v>-4.9865713096583058</v>
      </c>
      <c r="T25" s="78">
        <f t="shared" si="6"/>
        <v>-0.82865274532636368</v>
      </c>
      <c r="U25" s="78">
        <f t="shared" si="6"/>
        <v>-0.14592778863133926</v>
      </c>
      <c r="V25" s="78">
        <f t="shared" si="6"/>
        <v>-0.13596522665191291</v>
      </c>
      <c r="W25" s="78">
        <f t="shared" si="6"/>
        <v>-6.2675669347001524</v>
      </c>
      <c r="X25" s="78">
        <f t="shared" si="6"/>
        <v>-3.8968201725984586</v>
      </c>
    </row>
    <row r="26" spans="1:24" s="34" customFormat="1" ht="12.75" x14ac:dyDescent="0.2">
      <c r="A26" s="76"/>
      <c r="B26" s="76"/>
      <c r="C26" s="72"/>
      <c r="D26" s="72"/>
      <c r="E26" s="72"/>
      <c r="F26" s="72"/>
      <c r="G26" s="72"/>
      <c r="H26" s="72"/>
      <c r="I26" s="72"/>
      <c r="J26" s="72"/>
      <c r="K26" s="72"/>
      <c r="L26" s="72"/>
      <c r="M26" s="72"/>
      <c r="N26" s="72"/>
      <c r="O26" s="72"/>
      <c r="P26" s="72"/>
      <c r="Q26" s="55"/>
      <c r="R26" s="55"/>
      <c r="S26" s="55"/>
      <c r="T26" s="55"/>
      <c r="U26" s="55"/>
      <c r="V26" s="55"/>
      <c r="W26" s="96"/>
    </row>
    <row r="27" spans="1:24" s="34" customFormat="1" ht="12.75" x14ac:dyDescent="0.2">
      <c r="A27" s="76" t="s">
        <v>217</v>
      </c>
      <c r="C27" s="79"/>
      <c r="D27" s="79"/>
      <c r="E27" s="79"/>
      <c r="F27" s="79"/>
      <c r="G27" s="79"/>
      <c r="H27" s="79"/>
      <c r="I27" s="79"/>
      <c r="J27" s="79"/>
      <c r="K27" s="79"/>
      <c r="L27" s="79"/>
      <c r="M27" s="79"/>
      <c r="N27" s="79"/>
      <c r="O27" s="79"/>
      <c r="P27" s="79"/>
      <c r="Q27" s="79"/>
      <c r="R27" s="79"/>
      <c r="S27" s="79"/>
      <c r="T27" s="79"/>
      <c r="U27" s="79"/>
      <c r="V27" s="79"/>
      <c r="W27" s="79"/>
    </row>
    <row r="28" spans="1:24" s="34" customFormat="1" ht="12.75" x14ac:dyDescent="0.2">
      <c r="A28" s="76"/>
      <c r="C28" s="79"/>
      <c r="D28" s="79"/>
      <c r="E28" s="79"/>
      <c r="F28" s="79"/>
      <c r="G28" s="79"/>
      <c r="H28" s="79"/>
      <c r="I28" s="79"/>
      <c r="J28" s="79"/>
      <c r="K28" s="79"/>
      <c r="L28" s="79"/>
      <c r="M28" s="79"/>
      <c r="N28" s="79"/>
      <c r="O28" s="79"/>
      <c r="P28" s="79"/>
      <c r="Q28" s="79"/>
      <c r="R28" s="79"/>
      <c r="S28" s="79"/>
      <c r="T28" s="79"/>
      <c r="U28" s="79"/>
      <c r="V28" s="79"/>
      <c r="W28" s="79"/>
    </row>
    <row r="29" spans="1:24" s="34" customFormat="1" ht="12.75" x14ac:dyDescent="0.2">
      <c r="A29" s="32" t="s">
        <v>153</v>
      </c>
      <c r="B29" s="32"/>
      <c r="C29" s="51"/>
      <c r="D29" s="51"/>
      <c r="E29" s="51"/>
      <c r="F29" s="51"/>
      <c r="G29" s="51"/>
      <c r="H29" s="51"/>
      <c r="I29" s="51"/>
      <c r="J29" s="51"/>
      <c r="K29" s="51"/>
      <c r="L29" s="51"/>
      <c r="M29" s="51"/>
      <c r="N29" s="51"/>
      <c r="O29" s="51"/>
      <c r="P29" s="51"/>
      <c r="Q29" s="51"/>
      <c r="R29" s="51"/>
      <c r="S29" s="51"/>
      <c r="T29" s="51"/>
      <c r="U29" s="51"/>
      <c r="V29" s="51"/>
      <c r="W29" s="51"/>
    </row>
    <row r="30" spans="1:24" s="32" customFormat="1" ht="12.75" x14ac:dyDescent="0.2">
      <c r="C30" s="49" t="str">
        <f t="shared" ref="C30:W30" si="7">C4</f>
        <v>2019-01</v>
      </c>
      <c r="D30" s="49" t="str">
        <f t="shared" si="7"/>
        <v>2019-02</v>
      </c>
      <c r="E30" s="49" t="str">
        <f t="shared" si="7"/>
        <v>2019-03</v>
      </c>
      <c r="F30" s="49" t="str">
        <f t="shared" si="7"/>
        <v>2019-04</v>
      </c>
      <c r="G30" s="49" t="str">
        <f t="shared" si="7"/>
        <v>2019-05</v>
      </c>
      <c r="H30" s="49" t="str">
        <f t="shared" si="7"/>
        <v>2019-06</v>
      </c>
      <c r="I30" s="49" t="str">
        <f t="shared" si="7"/>
        <v>2019-08</v>
      </c>
      <c r="J30" s="49" t="str">
        <f t="shared" si="7"/>
        <v>2019-09</v>
      </c>
      <c r="K30" s="49" t="str">
        <f t="shared" si="7"/>
        <v>2019-10</v>
      </c>
      <c r="L30" s="49" t="str">
        <f t="shared" si="7"/>
        <v>2019-11</v>
      </c>
      <c r="M30" s="49" t="str">
        <f t="shared" si="7"/>
        <v>2019-12</v>
      </c>
      <c r="N30" s="49" t="str">
        <f t="shared" si="7"/>
        <v>2020-01</v>
      </c>
      <c r="O30" s="49" t="str">
        <f t="shared" si="7"/>
        <v>2020-02</v>
      </c>
      <c r="P30" s="49" t="str">
        <f t="shared" si="7"/>
        <v>2020-03</v>
      </c>
      <c r="Q30" s="49" t="str">
        <f t="shared" si="7"/>
        <v>2020-04</v>
      </c>
      <c r="R30" s="49" t="str">
        <f t="shared" si="7"/>
        <v>2020-05</v>
      </c>
      <c r="S30" s="49" t="str">
        <f t="shared" si="7"/>
        <v>2020-06</v>
      </c>
      <c r="T30" s="49" t="str">
        <f t="shared" si="7"/>
        <v>2020-08</v>
      </c>
      <c r="U30" s="49" t="str">
        <f t="shared" si="7"/>
        <v>2020-09</v>
      </c>
      <c r="V30" s="49" t="str">
        <f t="shared" si="7"/>
        <v>2020-10</v>
      </c>
      <c r="W30" s="49" t="str">
        <f t="shared" si="7"/>
        <v>2020-11</v>
      </c>
      <c r="X30" s="49" t="str">
        <f t="shared" ref="X30" si="8">X4</f>
        <v>2020-12</v>
      </c>
    </row>
    <row r="31" spans="1:24" s="34" customFormat="1" ht="12.75" x14ac:dyDescent="0.2">
      <c r="A31" s="34" t="s">
        <v>138</v>
      </c>
      <c r="B31" s="48" t="s">
        <v>137</v>
      </c>
      <c r="C31" s="55">
        <f t="shared" ref="C31:M31" si="9">C16</f>
        <v>179480</v>
      </c>
      <c r="D31" s="55">
        <f t="shared" si="9"/>
        <v>167511</v>
      </c>
      <c r="E31" s="55">
        <f t="shared" si="9"/>
        <v>181922</v>
      </c>
      <c r="F31" s="55">
        <f t="shared" si="9"/>
        <v>158121</v>
      </c>
      <c r="G31" s="55">
        <f t="shared" si="9"/>
        <v>184795</v>
      </c>
      <c r="H31" s="55">
        <f t="shared" si="9"/>
        <v>145349</v>
      </c>
      <c r="I31" s="55">
        <f t="shared" si="9"/>
        <v>176842</v>
      </c>
      <c r="J31" s="55">
        <f t="shared" si="9"/>
        <v>186287</v>
      </c>
      <c r="K31" s="55">
        <f t="shared" si="9"/>
        <v>199703</v>
      </c>
      <c r="L31" s="55">
        <f t="shared" si="9"/>
        <v>170605</v>
      </c>
      <c r="M31" s="55">
        <f t="shared" si="9"/>
        <v>146802</v>
      </c>
      <c r="N31" s="55">
        <f t="shared" ref="N31:X31" si="10">N16/N$21*C$21</f>
        <v>183755.52380952379</v>
      </c>
      <c r="O31" s="55">
        <f t="shared" si="10"/>
        <v>167751</v>
      </c>
      <c r="P31" s="55">
        <f t="shared" si="10"/>
        <v>149953.36363636365</v>
      </c>
      <c r="Q31" s="55">
        <f t="shared" si="10"/>
        <v>107625.59999999999</v>
      </c>
      <c r="R31" s="55">
        <f t="shared" si="10"/>
        <v>142365.26315789472</v>
      </c>
      <c r="S31" s="55">
        <f t="shared" si="10"/>
        <v>119578.80952380953</v>
      </c>
      <c r="T31" s="55">
        <f t="shared" si="10"/>
        <v>153103.23809523811</v>
      </c>
      <c r="U31" s="55">
        <f t="shared" si="10"/>
        <v>162645.95454545456</v>
      </c>
      <c r="V31" s="55">
        <f t="shared" si="10"/>
        <v>178723.59090909091</v>
      </c>
      <c r="W31" s="55">
        <f t="shared" si="10"/>
        <v>156612.38095238095</v>
      </c>
      <c r="X31" s="55">
        <f t="shared" si="10"/>
        <v>131895</v>
      </c>
    </row>
    <row r="32" spans="1:24" s="34" customFormat="1" ht="12.75" x14ac:dyDescent="0.2">
      <c r="A32" s="34" t="s">
        <v>136</v>
      </c>
      <c r="B32" s="48" t="s">
        <v>135</v>
      </c>
      <c r="C32" s="55">
        <f t="shared" ref="C32:M32" si="11">C18</f>
        <v>1606926</v>
      </c>
      <c r="D32" s="55">
        <f t="shared" si="11"/>
        <v>1554237</v>
      </c>
      <c r="E32" s="55">
        <f t="shared" si="11"/>
        <v>1683009</v>
      </c>
      <c r="F32" s="55">
        <f t="shared" si="11"/>
        <v>1478921</v>
      </c>
      <c r="G32" s="55">
        <f t="shared" si="11"/>
        <v>1644526</v>
      </c>
      <c r="H32" s="55">
        <f t="shared" si="11"/>
        <v>1375015</v>
      </c>
      <c r="I32" s="55">
        <f t="shared" si="11"/>
        <v>1615582</v>
      </c>
      <c r="J32" s="55">
        <f t="shared" si="11"/>
        <v>1720859</v>
      </c>
      <c r="K32" s="55">
        <f t="shared" si="11"/>
        <v>1899567</v>
      </c>
      <c r="L32" s="55">
        <f t="shared" si="11"/>
        <v>1655361</v>
      </c>
      <c r="M32" s="55">
        <f t="shared" si="11"/>
        <v>1353706</v>
      </c>
      <c r="N32" s="55">
        <f t="shared" ref="N32:X34" si="12">N18/N$21*C$21</f>
        <v>1711068.8571428573</v>
      </c>
      <c r="O32" s="55">
        <f t="shared" si="12"/>
        <v>1666992</v>
      </c>
      <c r="P32" s="55">
        <f t="shared" si="12"/>
        <v>1682241.2727272729</v>
      </c>
      <c r="Q32" s="55">
        <f t="shared" si="12"/>
        <v>1449291.5999999999</v>
      </c>
      <c r="R32" s="55">
        <f t="shared" si="12"/>
        <v>1634677.8947368423</v>
      </c>
      <c r="S32" s="55">
        <f t="shared" si="12"/>
        <v>1390548.1904761905</v>
      </c>
      <c r="T32" s="55">
        <f t="shared" si="12"/>
        <v>1656292</v>
      </c>
      <c r="U32" s="55">
        <f t="shared" si="12"/>
        <v>1758547.6363636362</v>
      </c>
      <c r="V32" s="55">
        <f t="shared" si="12"/>
        <v>1933819.0909090911</v>
      </c>
      <c r="W32" s="55">
        <f t="shared" si="12"/>
        <v>1691115.2380952381</v>
      </c>
      <c r="X32" s="55">
        <f t="shared" si="12"/>
        <v>1392485.4000000001</v>
      </c>
    </row>
    <row r="33" spans="1:25" s="34" customFormat="1" ht="12.75" x14ac:dyDescent="0.2">
      <c r="A33" s="34" t="s">
        <v>134</v>
      </c>
      <c r="B33" s="48" t="s">
        <v>133</v>
      </c>
      <c r="C33" s="55">
        <f t="shared" ref="C33:M33" si="13">C19</f>
        <v>313319</v>
      </c>
      <c r="D33" s="55">
        <f t="shared" si="13"/>
        <v>300116</v>
      </c>
      <c r="E33" s="55">
        <f t="shared" si="13"/>
        <v>327069</v>
      </c>
      <c r="F33" s="55">
        <f t="shared" si="13"/>
        <v>298942</v>
      </c>
      <c r="G33" s="55">
        <f t="shared" si="13"/>
        <v>338884</v>
      </c>
      <c r="H33" s="55">
        <f t="shared" si="13"/>
        <v>284573</v>
      </c>
      <c r="I33" s="55">
        <f t="shared" si="13"/>
        <v>328803</v>
      </c>
      <c r="J33" s="55">
        <f t="shared" si="13"/>
        <v>341940</v>
      </c>
      <c r="K33" s="55">
        <f t="shared" si="13"/>
        <v>384163</v>
      </c>
      <c r="L33" s="55">
        <f t="shared" si="13"/>
        <v>327749</v>
      </c>
      <c r="M33" s="55">
        <f t="shared" si="13"/>
        <v>272146</v>
      </c>
      <c r="N33" s="55">
        <f t="shared" si="12"/>
        <v>337220.19047619047</v>
      </c>
      <c r="O33" s="55">
        <f t="shared" si="12"/>
        <v>313960</v>
      </c>
      <c r="P33" s="55">
        <f t="shared" si="12"/>
        <v>334275.13636363635</v>
      </c>
      <c r="Q33" s="55">
        <f t="shared" si="12"/>
        <v>289149.3</v>
      </c>
      <c r="R33" s="55">
        <f t="shared" si="12"/>
        <v>322501.05263157893</v>
      </c>
      <c r="S33" s="55">
        <f t="shared" si="12"/>
        <v>268974</v>
      </c>
      <c r="T33" s="55">
        <f t="shared" si="12"/>
        <v>322214.09523809527</v>
      </c>
      <c r="U33" s="55">
        <f t="shared" si="12"/>
        <v>329637.95454545453</v>
      </c>
      <c r="V33" s="55">
        <f t="shared" si="12"/>
        <v>367556.72727272724</v>
      </c>
      <c r="W33" s="55">
        <f t="shared" si="12"/>
        <v>315738.09523809521</v>
      </c>
      <c r="X33" s="55">
        <f t="shared" si="12"/>
        <v>265796.10000000003</v>
      </c>
    </row>
    <row r="34" spans="1:25" s="34" customFormat="1" ht="12.75" x14ac:dyDescent="0.2">
      <c r="A34" s="34" t="s">
        <v>131</v>
      </c>
      <c r="B34" s="48" t="s">
        <v>130</v>
      </c>
      <c r="C34" s="55">
        <f t="shared" ref="C34:M34" si="14">C20</f>
        <v>6152420</v>
      </c>
      <c r="D34" s="55">
        <f t="shared" si="14"/>
        <v>5796723</v>
      </c>
      <c r="E34" s="55">
        <f t="shared" si="14"/>
        <v>6359170</v>
      </c>
      <c r="F34" s="55">
        <f t="shared" si="14"/>
        <v>5579669</v>
      </c>
      <c r="G34" s="55">
        <f t="shared" si="14"/>
        <v>6262382</v>
      </c>
      <c r="H34" s="55">
        <f t="shared" si="14"/>
        <v>5343138</v>
      </c>
      <c r="I34" s="55">
        <f t="shared" si="14"/>
        <v>6436255</v>
      </c>
      <c r="J34" s="55">
        <f t="shared" si="14"/>
        <v>6399245</v>
      </c>
      <c r="K34" s="55">
        <f t="shared" si="14"/>
        <v>7045474</v>
      </c>
      <c r="L34" s="55">
        <f t="shared" si="14"/>
        <v>6045367</v>
      </c>
      <c r="M34" s="55">
        <f t="shared" si="14"/>
        <v>5331002</v>
      </c>
      <c r="N34" s="55">
        <f t="shared" si="12"/>
        <v>6324307.5238095233</v>
      </c>
      <c r="O34" s="55">
        <f t="shared" si="12"/>
        <v>5958282</v>
      </c>
      <c r="P34" s="55">
        <f t="shared" si="12"/>
        <v>5685335.7272727266</v>
      </c>
      <c r="Q34" s="55">
        <f t="shared" si="12"/>
        <v>4806987.3</v>
      </c>
      <c r="R34" s="55">
        <f t="shared" si="12"/>
        <v>5673206.3157894742</v>
      </c>
      <c r="S34" s="55">
        <f t="shared" si="12"/>
        <v>5012530.1428571427</v>
      </c>
      <c r="T34" s="55">
        <f t="shared" si="12"/>
        <v>6354960.8571428573</v>
      </c>
      <c r="U34" s="55">
        <f t="shared" si="12"/>
        <v>6384879.1363636367</v>
      </c>
      <c r="V34" s="55">
        <f t="shared" si="12"/>
        <v>7035851.5909090899</v>
      </c>
      <c r="W34" s="55">
        <f t="shared" si="12"/>
        <v>5521733.333333334</v>
      </c>
      <c r="X34" s="55">
        <f t="shared" si="12"/>
        <v>5036662.8</v>
      </c>
      <c r="Y34" s="260"/>
    </row>
    <row r="35" spans="1:25" s="32" customFormat="1" ht="12.75" x14ac:dyDescent="0.2">
      <c r="A35" s="32" t="s">
        <v>129</v>
      </c>
      <c r="B35" s="80" t="s">
        <v>151</v>
      </c>
      <c r="C35" s="81">
        <f t="shared" ref="C35:W35" si="15">SUM(C31:C34)</f>
        <v>8252145</v>
      </c>
      <c r="D35" s="81">
        <f t="shared" si="15"/>
        <v>7818587</v>
      </c>
      <c r="E35" s="81">
        <f t="shared" si="15"/>
        <v>8551170</v>
      </c>
      <c r="F35" s="81">
        <f t="shared" si="15"/>
        <v>7515653</v>
      </c>
      <c r="G35" s="81">
        <f t="shared" si="15"/>
        <v>8430587</v>
      </c>
      <c r="H35" s="81">
        <f t="shared" si="15"/>
        <v>7148075</v>
      </c>
      <c r="I35" s="81">
        <f t="shared" si="15"/>
        <v>8557482</v>
      </c>
      <c r="J35" s="81">
        <f t="shared" si="15"/>
        <v>8648331</v>
      </c>
      <c r="K35" s="81">
        <f t="shared" si="15"/>
        <v>9528907</v>
      </c>
      <c r="L35" s="81">
        <f t="shared" si="15"/>
        <v>8199082</v>
      </c>
      <c r="M35" s="81">
        <f t="shared" si="15"/>
        <v>7103656</v>
      </c>
      <c r="N35" s="82">
        <f t="shared" si="15"/>
        <v>8556352.0952380951</v>
      </c>
      <c r="O35" s="82">
        <f t="shared" si="15"/>
        <v>8106985</v>
      </c>
      <c r="P35" s="82">
        <f t="shared" si="15"/>
        <v>7851805.5</v>
      </c>
      <c r="Q35" s="82">
        <f t="shared" si="15"/>
        <v>6653053.7999999998</v>
      </c>
      <c r="R35" s="82">
        <f t="shared" si="15"/>
        <v>7772750.5263157897</v>
      </c>
      <c r="S35" s="82">
        <f t="shared" si="15"/>
        <v>6791631.1428571427</v>
      </c>
      <c r="T35" s="82">
        <f t="shared" si="15"/>
        <v>8486570.1904761903</v>
      </c>
      <c r="U35" s="82">
        <f t="shared" si="15"/>
        <v>8635710.6818181816</v>
      </c>
      <c r="V35" s="82">
        <f t="shared" si="15"/>
        <v>9515951</v>
      </c>
      <c r="W35" s="82">
        <f t="shared" si="15"/>
        <v>7685199.0476190485</v>
      </c>
      <c r="X35" s="82">
        <f t="shared" ref="X35" si="16">SUM(X31:X34)</f>
        <v>6826839.2999999998</v>
      </c>
      <c r="Y35" s="260"/>
    </row>
    <row r="36" spans="1:25" s="83" customFormat="1" ht="12.75" x14ac:dyDescent="0.2">
      <c r="C36" s="84"/>
      <c r="D36" s="84"/>
      <c r="E36" s="84"/>
      <c r="F36" s="84"/>
      <c r="G36" s="84"/>
      <c r="H36" s="84"/>
      <c r="I36" s="84"/>
      <c r="J36" s="84"/>
      <c r="K36" s="84"/>
      <c r="L36" s="84"/>
      <c r="M36" s="260"/>
      <c r="N36" s="84"/>
      <c r="O36" s="84"/>
      <c r="P36" s="97"/>
      <c r="Q36" s="97"/>
      <c r="R36" s="97"/>
      <c r="S36" s="97"/>
      <c r="T36" s="97"/>
      <c r="U36" s="97"/>
      <c r="V36" s="97"/>
      <c r="W36" s="97"/>
      <c r="X36" s="97"/>
    </row>
    <row r="37" spans="1:25" s="34" customFormat="1" ht="12.75" x14ac:dyDescent="0.2">
      <c r="A37" s="32" t="s">
        <v>152</v>
      </c>
      <c r="B37" s="32"/>
      <c r="C37" s="51"/>
      <c r="D37" s="51"/>
      <c r="E37" s="51"/>
      <c r="F37" s="51"/>
      <c r="G37" s="51"/>
      <c r="H37" s="51"/>
      <c r="I37" s="51"/>
      <c r="J37" s="51"/>
      <c r="K37" s="49"/>
      <c r="L37" s="51"/>
      <c r="M37" s="260"/>
      <c r="N37" s="82"/>
      <c r="O37" s="82"/>
      <c r="P37" s="82"/>
      <c r="Q37" s="82"/>
      <c r="R37" s="82"/>
      <c r="S37" s="82"/>
      <c r="T37" s="82"/>
      <c r="U37" s="82"/>
      <c r="V37" s="82"/>
      <c r="W37" s="82"/>
      <c r="X37" s="82"/>
    </row>
    <row r="38" spans="1:25" s="32" customFormat="1" ht="12.75" x14ac:dyDescent="0.2">
      <c r="C38" s="49" t="str">
        <f t="shared" ref="C38:S38" si="17">C4</f>
        <v>2019-01</v>
      </c>
      <c r="D38" s="49" t="str">
        <f t="shared" si="17"/>
        <v>2019-02</v>
      </c>
      <c r="E38" s="49" t="str">
        <f t="shared" si="17"/>
        <v>2019-03</v>
      </c>
      <c r="F38" s="49" t="str">
        <f t="shared" si="17"/>
        <v>2019-04</v>
      </c>
      <c r="G38" s="49" t="str">
        <f t="shared" si="17"/>
        <v>2019-05</v>
      </c>
      <c r="H38" s="49" t="str">
        <f t="shared" si="17"/>
        <v>2019-06</v>
      </c>
      <c r="I38" s="49" t="str">
        <f t="shared" si="17"/>
        <v>2019-08</v>
      </c>
      <c r="J38" s="49" t="str">
        <f t="shared" si="17"/>
        <v>2019-09</v>
      </c>
      <c r="K38" s="49" t="str">
        <f t="shared" si="17"/>
        <v>2019-10</v>
      </c>
      <c r="L38" s="49" t="str">
        <f t="shared" si="17"/>
        <v>2019-11</v>
      </c>
      <c r="M38" s="49" t="str">
        <f t="shared" si="17"/>
        <v>2019-12</v>
      </c>
      <c r="N38" s="49" t="str">
        <f t="shared" si="17"/>
        <v>2020-01</v>
      </c>
      <c r="O38" s="49" t="str">
        <f t="shared" si="17"/>
        <v>2020-02</v>
      </c>
      <c r="P38" s="49" t="str">
        <f t="shared" si="17"/>
        <v>2020-03</v>
      </c>
      <c r="Q38" s="49" t="str">
        <f t="shared" si="17"/>
        <v>2020-04</v>
      </c>
      <c r="R38" s="49" t="str">
        <f t="shared" si="17"/>
        <v>2020-05</v>
      </c>
      <c r="S38" s="49" t="str">
        <f t="shared" si="17"/>
        <v>2020-06</v>
      </c>
      <c r="T38" s="49" t="str">
        <f>T30</f>
        <v>2020-08</v>
      </c>
      <c r="U38" s="49" t="str">
        <f>U30</f>
        <v>2020-09</v>
      </c>
      <c r="V38" s="49" t="str">
        <f>V30</f>
        <v>2020-10</v>
      </c>
      <c r="W38" s="49" t="str">
        <f>W30</f>
        <v>2020-11</v>
      </c>
      <c r="X38" s="49" t="str">
        <f>X30</f>
        <v>2020-12</v>
      </c>
    </row>
    <row r="39" spans="1:25" s="34" customFormat="1" ht="12.75" x14ac:dyDescent="0.2">
      <c r="A39" s="34" t="s">
        <v>138</v>
      </c>
      <c r="B39" s="48" t="s">
        <v>137</v>
      </c>
      <c r="C39" s="55">
        <f t="shared" ref="C39:M39" si="18">C7</f>
        <v>321394</v>
      </c>
      <c r="D39" s="55">
        <f t="shared" si="18"/>
        <v>292792</v>
      </c>
      <c r="E39" s="55">
        <f t="shared" si="18"/>
        <v>308353</v>
      </c>
      <c r="F39" s="55">
        <f t="shared" si="18"/>
        <v>264179</v>
      </c>
      <c r="G39" s="55">
        <f t="shared" si="18"/>
        <v>302270</v>
      </c>
      <c r="H39" s="55">
        <f t="shared" si="18"/>
        <v>234649</v>
      </c>
      <c r="I39" s="55">
        <f t="shared" si="18"/>
        <v>261623</v>
      </c>
      <c r="J39" s="55">
        <f t="shared" si="18"/>
        <v>302384</v>
      </c>
      <c r="K39" s="55">
        <f t="shared" si="18"/>
        <v>342579</v>
      </c>
      <c r="L39" s="55">
        <f t="shared" si="18"/>
        <v>300401</v>
      </c>
      <c r="M39" s="55">
        <f t="shared" si="18"/>
        <v>268095</v>
      </c>
      <c r="N39" s="55">
        <f t="shared" ref="N39:X39" si="19">N7/N$12*C$12</f>
        <v>325760.28571428568</v>
      </c>
      <c r="O39" s="55">
        <f t="shared" si="19"/>
        <v>302424</v>
      </c>
      <c r="P39" s="55">
        <f t="shared" si="19"/>
        <v>303293.45454545453</v>
      </c>
      <c r="Q39" s="55">
        <f t="shared" si="19"/>
        <v>253936</v>
      </c>
      <c r="R39" s="55">
        <f t="shared" si="19"/>
        <v>283615.55555555556</v>
      </c>
      <c r="S39" s="55">
        <f t="shared" si="19"/>
        <v>215568.5</v>
      </c>
      <c r="T39" s="55">
        <f t="shared" si="19"/>
        <v>278124</v>
      </c>
      <c r="U39" s="55">
        <f t="shared" si="19"/>
        <v>306718.36363636365</v>
      </c>
      <c r="V39" s="55">
        <f t="shared" si="19"/>
        <v>340562.09523809521</v>
      </c>
      <c r="W39" s="55">
        <f t="shared" si="19"/>
        <v>292308.57142857142</v>
      </c>
      <c r="X39" s="55">
        <f t="shared" si="19"/>
        <v>262899</v>
      </c>
    </row>
    <row r="40" spans="1:25" s="34" customFormat="1" ht="12.75" x14ac:dyDescent="0.2">
      <c r="A40" s="34" t="s">
        <v>136</v>
      </c>
      <c r="B40" s="48" t="s">
        <v>135</v>
      </c>
      <c r="C40" s="55">
        <f t="shared" ref="C40:M40" si="20">C9</f>
        <v>2006197</v>
      </c>
      <c r="D40" s="55">
        <f t="shared" si="20"/>
        <v>1941072</v>
      </c>
      <c r="E40" s="55">
        <f t="shared" si="20"/>
        <v>2091713</v>
      </c>
      <c r="F40" s="55">
        <f t="shared" si="20"/>
        <v>1833325</v>
      </c>
      <c r="G40" s="55">
        <f t="shared" si="20"/>
        <v>2027679</v>
      </c>
      <c r="H40" s="55">
        <f t="shared" si="20"/>
        <v>1687498</v>
      </c>
      <c r="I40" s="55">
        <f t="shared" si="20"/>
        <v>1937043</v>
      </c>
      <c r="J40" s="55">
        <f t="shared" si="20"/>
        <v>2130993</v>
      </c>
      <c r="K40" s="55">
        <f t="shared" si="20"/>
        <v>2400907</v>
      </c>
      <c r="L40" s="55">
        <f t="shared" si="20"/>
        <v>2115990</v>
      </c>
      <c r="M40" s="55">
        <f t="shared" si="20"/>
        <v>1730114</v>
      </c>
      <c r="N40" s="55">
        <f t="shared" ref="N40:X42" si="21">N9/N$12*C$12</f>
        <v>2120894.2857142854</v>
      </c>
      <c r="O40" s="55">
        <f t="shared" si="21"/>
        <v>2068188</v>
      </c>
      <c r="P40" s="55">
        <f t="shared" si="21"/>
        <v>2112243.9545454546</v>
      </c>
      <c r="Q40" s="55">
        <f t="shared" si="21"/>
        <v>1862492</v>
      </c>
      <c r="R40" s="55">
        <f t="shared" si="21"/>
        <v>2025853.3333333335</v>
      </c>
      <c r="S40" s="55">
        <f t="shared" si="21"/>
        <v>1737510.5</v>
      </c>
      <c r="T40" s="55">
        <f t="shared" si="21"/>
        <v>2032545.4285714284</v>
      </c>
      <c r="U40" s="55">
        <f t="shared" si="21"/>
        <v>2151979.7727272729</v>
      </c>
      <c r="V40" s="55">
        <f t="shared" si="21"/>
        <v>2395565</v>
      </c>
      <c r="W40" s="55">
        <f t="shared" si="21"/>
        <v>2102302.8571428573</v>
      </c>
      <c r="X40" s="55">
        <f t="shared" si="21"/>
        <v>1723288.5</v>
      </c>
    </row>
    <row r="41" spans="1:25" s="34" customFormat="1" ht="12.75" x14ac:dyDescent="0.2">
      <c r="A41" s="34" t="s">
        <v>134</v>
      </c>
      <c r="B41" s="48" t="s">
        <v>133</v>
      </c>
      <c r="C41" s="55">
        <f t="shared" ref="C41:M41" si="22">C10</f>
        <v>699065</v>
      </c>
      <c r="D41" s="55">
        <f t="shared" si="22"/>
        <v>665054</v>
      </c>
      <c r="E41" s="55">
        <f t="shared" si="22"/>
        <v>716315</v>
      </c>
      <c r="F41" s="55">
        <f t="shared" si="22"/>
        <v>630111</v>
      </c>
      <c r="G41" s="55">
        <f t="shared" si="22"/>
        <v>705235</v>
      </c>
      <c r="H41" s="55">
        <f t="shared" si="22"/>
        <v>583092</v>
      </c>
      <c r="I41" s="55">
        <f t="shared" si="22"/>
        <v>651352</v>
      </c>
      <c r="J41" s="55">
        <f t="shared" si="22"/>
        <v>703725</v>
      </c>
      <c r="K41" s="55">
        <f t="shared" si="22"/>
        <v>815925</v>
      </c>
      <c r="L41" s="55">
        <f t="shared" si="22"/>
        <v>701533</v>
      </c>
      <c r="M41" s="55">
        <f t="shared" si="22"/>
        <v>592000</v>
      </c>
      <c r="N41" s="55">
        <f t="shared" si="21"/>
        <v>736965.42857142864</v>
      </c>
      <c r="O41" s="55">
        <f t="shared" si="21"/>
        <v>705921</v>
      </c>
      <c r="P41" s="55">
        <f t="shared" si="21"/>
        <v>736986.40909090918</v>
      </c>
      <c r="Q41" s="55">
        <f t="shared" si="21"/>
        <v>628561</v>
      </c>
      <c r="R41" s="55">
        <f t="shared" si="21"/>
        <v>695272.22222222225</v>
      </c>
      <c r="S41" s="55">
        <f t="shared" si="21"/>
        <v>592385.39999999991</v>
      </c>
      <c r="T41" s="55">
        <f t="shared" si="21"/>
        <v>698467.52380952379</v>
      </c>
      <c r="U41" s="55">
        <f t="shared" si="21"/>
        <v>723913.90909090918</v>
      </c>
      <c r="V41" s="55">
        <f t="shared" si="21"/>
        <v>815827.5238095239</v>
      </c>
      <c r="W41" s="55">
        <f t="shared" si="21"/>
        <v>714151.42857142852</v>
      </c>
      <c r="X41" s="55">
        <f t="shared" si="21"/>
        <v>597307.5</v>
      </c>
    </row>
    <row r="42" spans="1:25" s="34" customFormat="1" ht="12.75" x14ac:dyDescent="0.2">
      <c r="A42" s="34" t="s">
        <v>131</v>
      </c>
      <c r="B42" s="48" t="s">
        <v>130</v>
      </c>
      <c r="C42" s="55">
        <f t="shared" ref="C42:M42" si="23">C11</f>
        <v>9867186</v>
      </c>
      <c r="D42" s="55">
        <f t="shared" si="23"/>
        <v>9242442</v>
      </c>
      <c r="E42" s="55">
        <f t="shared" si="23"/>
        <v>10007830</v>
      </c>
      <c r="F42" s="55">
        <f t="shared" si="23"/>
        <v>8788623</v>
      </c>
      <c r="G42" s="55">
        <f t="shared" si="23"/>
        <v>9759221</v>
      </c>
      <c r="H42" s="55">
        <f t="shared" si="23"/>
        <v>8041056</v>
      </c>
      <c r="I42" s="55">
        <f t="shared" si="23"/>
        <v>9477178</v>
      </c>
      <c r="J42" s="55">
        <f t="shared" si="23"/>
        <v>9775021</v>
      </c>
      <c r="K42" s="55">
        <f t="shared" si="23"/>
        <v>11120193</v>
      </c>
      <c r="L42" s="55">
        <f t="shared" si="23"/>
        <v>9676702</v>
      </c>
      <c r="M42" s="55">
        <f t="shared" si="23"/>
        <v>8489084</v>
      </c>
      <c r="N42" s="55">
        <f t="shared" si="21"/>
        <v>10028348</v>
      </c>
      <c r="O42" s="55">
        <f t="shared" si="21"/>
        <v>9475370</v>
      </c>
      <c r="P42" s="55">
        <f t="shared" si="21"/>
        <v>8989285.7727272734</v>
      </c>
      <c r="Q42" s="55">
        <f t="shared" si="21"/>
        <v>7550483</v>
      </c>
      <c r="R42" s="55">
        <f t="shared" si="21"/>
        <v>8674790</v>
      </c>
      <c r="S42" s="55">
        <f t="shared" si="21"/>
        <v>7681389.6500000004</v>
      </c>
      <c r="T42" s="55">
        <f t="shared" si="21"/>
        <v>9629301.5238095224</v>
      </c>
      <c r="U42" s="55">
        <f t="shared" si="21"/>
        <v>9724570.2272727266</v>
      </c>
      <c r="V42" s="55">
        <f t="shared" si="21"/>
        <v>10894069.380952381</v>
      </c>
      <c r="W42" s="55">
        <f t="shared" si="21"/>
        <v>8564184.7619047612</v>
      </c>
      <c r="X42" s="55">
        <f t="shared" si="21"/>
        <v>7660172.7000000002</v>
      </c>
      <c r="Y42" s="260"/>
    </row>
    <row r="43" spans="1:25" s="32" customFormat="1" ht="12.75" x14ac:dyDescent="0.2">
      <c r="A43" s="32" t="s">
        <v>129</v>
      </c>
      <c r="B43" s="80" t="s">
        <v>151</v>
      </c>
      <c r="C43" s="82">
        <f t="shared" ref="C43:W43" si="24">SUM(C39:C42)</f>
        <v>12893842</v>
      </c>
      <c r="D43" s="82">
        <f t="shared" si="24"/>
        <v>12141360</v>
      </c>
      <c r="E43" s="82">
        <f t="shared" si="24"/>
        <v>13124211</v>
      </c>
      <c r="F43" s="82">
        <f t="shared" si="24"/>
        <v>11516238</v>
      </c>
      <c r="G43" s="82">
        <f t="shared" si="24"/>
        <v>12794405</v>
      </c>
      <c r="H43" s="82">
        <f t="shared" si="24"/>
        <v>10546295</v>
      </c>
      <c r="I43" s="82">
        <f t="shared" si="24"/>
        <v>12327196</v>
      </c>
      <c r="J43" s="82">
        <f t="shared" si="24"/>
        <v>12912123</v>
      </c>
      <c r="K43" s="82">
        <f t="shared" si="24"/>
        <v>14679604</v>
      </c>
      <c r="L43" s="82">
        <f t="shared" si="24"/>
        <v>12794626</v>
      </c>
      <c r="M43" s="82">
        <f t="shared" si="24"/>
        <v>11079293</v>
      </c>
      <c r="N43" s="82">
        <f t="shared" si="24"/>
        <v>13211968</v>
      </c>
      <c r="O43" s="82">
        <f t="shared" si="24"/>
        <v>12551903</v>
      </c>
      <c r="P43" s="82">
        <f t="shared" si="24"/>
        <v>12141809.590909092</v>
      </c>
      <c r="Q43" s="82">
        <f t="shared" si="24"/>
        <v>10295472</v>
      </c>
      <c r="R43" s="82">
        <f t="shared" si="24"/>
        <v>11679531.111111112</v>
      </c>
      <c r="S43" s="82">
        <f t="shared" si="24"/>
        <v>10226854.050000001</v>
      </c>
      <c r="T43" s="82">
        <f t="shared" si="24"/>
        <v>12638438.476190474</v>
      </c>
      <c r="U43" s="82">
        <f t="shared" si="24"/>
        <v>12907182.272727273</v>
      </c>
      <c r="V43" s="82">
        <f t="shared" si="24"/>
        <v>14446024</v>
      </c>
      <c r="W43" s="82">
        <f t="shared" si="24"/>
        <v>11672947.619047619</v>
      </c>
      <c r="X43" s="82">
        <f t="shared" ref="X43" si="25">SUM(X39:X42)</f>
        <v>10243667.699999999</v>
      </c>
      <c r="Y43" s="260"/>
    </row>
    <row r="44" spans="1:25" s="83" customFormat="1" ht="12.75" x14ac:dyDescent="0.2">
      <c r="C44" s="84"/>
      <c r="D44" s="84"/>
      <c r="E44" s="84"/>
      <c r="F44" s="84"/>
      <c r="G44" s="84"/>
      <c r="H44" s="84"/>
      <c r="I44" s="84"/>
      <c r="J44" s="84"/>
      <c r="K44" s="84"/>
      <c r="L44" s="260"/>
      <c r="M44" s="260"/>
      <c r="N44" s="84"/>
      <c r="O44" s="84"/>
      <c r="P44" s="97"/>
      <c r="Q44" s="97"/>
      <c r="R44" s="97"/>
      <c r="S44" s="97"/>
      <c r="T44" s="97"/>
      <c r="U44" s="97"/>
      <c r="V44" s="97"/>
      <c r="W44" s="97"/>
    </row>
    <row r="45" spans="1:25" s="83" customFormat="1" ht="12.75" x14ac:dyDescent="0.2">
      <c r="A45" s="85"/>
      <c r="B45" s="86" t="s">
        <v>178</v>
      </c>
      <c r="C45" s="85"/>
      <c r="D45" s="87"/>
      <c r="E45" s="87"/>
      <c r="F45" s="87"/>
      <c r="G45" s="87"/>
      <c r="H45" s="87"/>
      <c r="I45" s="87"/>
      <c r="J45" s="87"/>
      <c r="K45" s="87"/>
      <c r="L45" s="87"/>
      <c r="M45" s="87"/>
      <c r="N45" s="87"/>
      <c r="O45" s="84"/>
      <c r="P45" s="84"/>
      <c r="Q45" s="97"/>
      <c r="R45" s="97"/>
      <c r="S45" s="97"/>
      <c r="T45" s="97"/>
      <c r="U45" s="97"/>
      <c r="V45" s="97"/>
      <c r="W45" s="97"/>
      <c r="X45" s="97"/>
      <c r="Y45" s="261"/>
    </row>
    <row r="46" spans="1:25" s="32" customFormat="1" ht="12.75" x14ac:dyDescent="0.2">
      <c r="A46" s="61"/>
      <c r="B46" s="61"/>
      <c r="C46" s="61"/>
      <c r="D46" s="88" t="s">
        <v>150</v>
      </c>
      <c r="E46" s="88" t="s">
        <v>149</v>
      </c>
      <c r="F46" s="88" t="s">
        <v>148</v>
      </c>
      <c r="G46" s="88" t="s">
        <v>147</v>
      </c>
      <c r="H46" s="88" t="s">
        <v>146</v>
      </c>
      <c r="I46" s="88" t="s">
        <v>145</v>
      </c>
      <c r="J46" s="88" t="s">
        <v>144</v>
      </c>
      <c r="K46" s="88" t="s">
        <v>143</v>
      </c>
      <c r="L46" s="88" t="s">
        <v>142</v>
      </c>
      <c r="M46" s="88" t="s">
        <v>141</v>
      </c>
      <c r="N46" s="88" t="s">
        <v>140</v>
      </c>
      <c r="O46" s="82"/>
      <c r="P46" s="49"/>
      <c r="Q46" s="49"/>
      <c r="R46" s="49"/>
      <c r="S46" s="49"/>
      <c r="T46" s="49"/>
      <c r="U46" s="49"/>
      <c r="V46" s="49"/>
      <c r="W46" s="49"/>
      <c r="X46" s="49"/>
      <c r="Y46" s="260"/>
    </row>
    <row r="47" spans="1:25" s="32" customFormat="1" ht="12.75" x14ac:dyDescent="0.2">
      <c r="A47" s="61"/>
      <c r="B47" s="61"/>
      <c r="C47" s="61"/>
      <c r="D47" s="88" t="s">
        <v>48</v>
      </c>
      <c r="E47" s="88" t="s">
        <v>49</v>
      </c>
      <c r="F47" s="88" t="s">
        <v>14</v>
      </c>
      <c r="G47" s="88" t="s">
        <v>15</v>
      </c>
      <c r="H47" s="88" t="s">
        <v>16</v>
      </c>
      <c r="I47" s="88" t="s">
        <v>17</v>
      </c>
      <c r="J47" s="88" t="s">
        <v>19</v>
      </c>
      <c r="K47" s="98" t="s">
        <v>20</v>
      </c>
      <c r="L47" s="88" t="s">
        <v>26</v>
      </c>
      <c r="M47" s="88" t="s">
        <v>28</v>
      </c>
      <c r="N47" s="88" t="s">
        <v>30</v>
      </c>
      <c r="O47" s="82"/>
      <c r="P47" s="49"/>
      <c r="Q47" s="49"/>
      <c r="R47" s="49"/>
      <c r="S47" s="49"/>
      <c r="T47" s="49"/>
      <c r="U47" s="49"/>
      <c r="V47" s="49"/>
      <c r="W47" s="49"/>
      <c r="X47" s="49"/>
    </row>
    <row r="48" spans="1:25" s="32" customFormat="1" ht="12.75" x14ac:dyDescent="0.2">
      <c r="A48" s="61"/>
      <c r="B48" s="61"/>
      <c r="C48" s="61"/>
      <c r="D48" s="88" t="s">
        <v>50</v>
      </c>
      <c r="E48" s="88" t="s">
        <v>51</v>
      </c>
      <c r="F48" s="88" t="s">
        <v>21</v>
      </c>
      <c r="G48" s="88" t="s">
        <v>15</v>
      </c>
      <c r="H48" s="88" t="s">
        <v>22</v>
      </c>
      <c r="I48" s="88" t="s">
        <v>23</v>
      </c>
      <c r="J48" s="88" t="s">
        <v>19</v>
      </c>
      <c r="K48" s="98" t="s">
        <v>20</v>
      </c>
      <c r="L48" s="88" t="s">
        <v>27</v>
      </c>
      <c r="M48" s="88" t="s">
        <v>28</v>
      </c>
      <c r="N48" s="88" t="s">
        <v>30</v>
      </c>
      <c r="O48" s="82"/>
      <c r="P48" s="49"/>
      <c r="Q48" s="49"/>
      <c r="R48" s="49"/>
      <c r="S48" s="49"/>
      <c r="T48" s="49"/>
      <c r="U48" s="49"/>
      <c r="V48" s="49"/>
      <c r="W48" s="49"/>
      <c r="X48" s="49"/>
    </row>
    <row r="49" spans="1:24" s="34" customFormat="1" ht="12.75" x14ac:dyDescent="0.2">
      <c r="A49" s="63" t="s">
        <v>139</v>
      </c>
      <c r="B49" s="89" t="s">
        <v>138</v>
      </c>
      <c r="C49" s="89" t="s">
        <v>137</v>
      </c>
      <c r="D49" s="90">
        <f t="shared" ref="D49:N53" si="26">100*((N31/C31)-1)</f>
        <v>2.3821728379339158</v>
      </c>
      <c r="E49" s="90">
        <f t="shared" si="26"/>
        <v>0.14327417303938716</v>
      </c>
      <c r="F49" s="90">
        <f t="shared" si="26"/>
        <v>-17.572715979175889</v>
      </c>
      <c r="G49" s="90">
        <f t="shared" si="26"/>
        <v>-31.934657635608175</v>
      </c>
      <c r="H49" s="90">
        <f t="shared" si="26"/>
        <v>-22.960435532403622</v>
      </c>
      <c r="I49" s="90">
        <f t="shared" si="26"/>
        <v>-17.729871190163315</v>
      </c>
      <c r="J49" s="90">
        <f t="shared" si="26"/>
        <v>-13.423712638831208</v>
      </c>
      <c r="K49" s="90">
        <f t="shared" si="26"/>
        <v>-12.690657670446914</v>
      </c>
      <c r="L49" s="90">
        <f t="shared" si="26"/>
        <v>-10.505304923265591</v>
      </c>
      <c r="M49" s="90">
        <f t="shared" si="26"/>
        <v>-8.201763751132173</v>
      </c>
      <c r="N49" s="90">
        <f t="shared" si="26"/>
        <v>-10.154493807986265</v>
      </c>
      <c r="O49" s="51"/>
      <c r="P49" s="51"/>
      <c r="Q49" s="51"/>
      <c r="R49" s="51"/>
      <c r="S49" s="51"/>
      <c r="T49" s="51"/>
      <c r="U49" s="51"/>
      <c r="V49" s="51"/>
      <c r="W49" s="51"/>
      <c r="X49" s="51"/>
    </row>
    <row r="50" spans="1:24" s="34" customFormat="1" ht="12.75" x14ac:dyDescent="0.2">
      <c r="A50" s="63" t="s">
        <v>139</v>
      </c>
      <c r="B50" s="89" t="s">
        <v>136</v>
      </c>
      <c r="C50" s="89" t="s">
        <v>135</v>
      </c>
      <c r="D50" s="90">
        <f t="shared" si="26"/>
        <v>6.4808744859973233</v>
      </c>
      <c r="E50" s="90">
        <f t="shared" si="26"/>
        <v>7.2546850962883935</v>
      </c>
      <c r="F50" s="90">
        <f t="shared" si="26"/>
        <v>-4.5616349807220402E-2</v>
      </c>
      <c r="G50" s="90">
        <f t="shared" si="26"/>
        <v>-2.0034471077224669</v>
      </c>
      <c r="H50" s="90">
        <f t="shared" si="26"/>
        <v>-0.59884156669810507</v>
      </c>
      <c r="I50" s="90">
        <f t="shared" si="26"/>
        <v>1.12967425636743</v>
      </c>
      <c r="J50" s="90">
        <f t="shared" si="26"/>
        <v>2.5198349573094969</v>
      </c>
      <c r="K50" s="90">
        <f t="shared" si="26"/>
        <v>2.1901060088965085</v>
      </c>
      <c r="L50" s="90">
        <f t="shared" si="26"/>
        <v>1.8031525557714589</v>
      </c>
      <c r="M50" s="90">
        <f t="shared" si="26"/>
        <v>2.1599057906546149</v>
      </c>
      <c r="N50" s="90">
        <f t="shared" si="26"/>
        <v>2.8646840599066747</v>
      </c>
      <c r="O50" s="51"/>
      <c r="P50" s="51"/>
      <c r="Q50" s="51"/>
      <c r="R50" s="51"/>
      <c r="S50" s="51"/>
      <c r="T50" s="51"/>
      <c r="U50" s="51"/>
      <c r="V50" s="51"/>
      <c r="W50" s="51"/>
      <c r="X50" s="51"/>
    </row>
    <row r="51" spans="1:24" s="34" customFormat="1" ht="12.75" x14ac:dyDescent="0.2">
      <c r="A51" s="63" t="s">
        <v>139</v>
      </c>
      <c r="B51" s="89" t="s">
        <v>134</v>
      </c>
      <c r="C51" s="89" t="s">
        <v>133</v>
      </c>
      <c r="D51" s="90">
        <f t="shared" si="26"/>
        <v>7.6283884718738593</v>
      </c>
      <c r="E51" s="90">
        <f t="shared" si="26"/>
        <v>4.6128830185661496</v>
      </c>
      <c r="F51" s="90">
        <f t="shared" si="26"/>
        <v>2.20324652095929</v>
      </c>
      <c r="G51" s="90">
        <f t="shared" si="26"/>
        <v>-3.275785938409459</v>
      </c>
      <c r="H51" s="90">
        <f t="shared" si="26"/>
        <v>-4.8343820801280302</v>
      </c>
      <c r="I51" s="90">
        <f t="shared" si="26"/>
        <v>-5.4815460356393615</v>
      </c>
      <c r="J51" s="90">
        <f t="shared" si="26"/>
        <v>-2.0039065221134633</v>
      </c>
      <c r="K51" s="90">
        <f t="shared" si="26"/>
        <v>-3.5977204932284845</v>
      </c>
      <c r="L51" s="90">
        <f t="shared" si="26"/>
        <v>-4.3227152868112633</v>
      </c>
      <c r="M51" s="90">
        <f t="shared" si="26"/>
        <v>-3.6646655708803988</v>
      </c>
      <c r="N51" s="90">
        <f t="shared" si="26"/>
        <v>-2.3332696420303667</v>
      </c>
      <c r="O51" s="51"/>
      <c r="P51" s="51"/>
      <c r="Q51" s="51"/>
      <c r="R51" s="51"/>
      <c r="S51" s="51"/>
      <c r="T51" s="51"/>
      <c r="U51" s="51"/>
      <c r="V51" s="51"/>
      <c r="W51" s="51"/>
      <c r="X51" s="51"/>
    </row>
    <row r="52" spans="1:24" s="34" customFormat="1" ht="12.75" x14ac:dyDescent="0.2">
      <c r="A52" s="63" t="s">
        <v>139</v>
      </c>
      <c r="B52" s="89" t="s">
        <v>131</v>
      </c>
      <c r="C52" s="89" t="s">
        <v>130</v>
      </c>
      <c r="D52" s="90">
        <f t="shared" si="26"/>
        <v>2.7938197296270895</v>
      </c>
      <c r="E52" s="90">
        <f t="shared" si="26"/>
        <v>2.7870746972039173</v>
      </c>
      <c r="F52" s="90">
        <f t="shared" si="26"/>
        <v>-10.59626134742857</v>
      </c>
      <c r="G52" s="90">
        <f t="shared" si="26"/>
        <v>-13.848163753082844</v>
      </c>
      <c r="H52" s="90">
        <f t="shared" si="26"/>
        <v>-9.4081722292016945</v>
      </c>
      <c r="I52" s="90">
        <f t="shared" si="26"/>
        <v>-6.1875223350558617</v>
      </c>
      <c r="J52" s="90">
        <f t="shared" si="26"/>
        <v>-1.2630659111104614</v>
      </c>
      <c r="K52" s="90">
        <f t="shared" si="26"/>
        <v>-0.22449310248886523</v>
      </c>
      <c r="L52" s="90">
        <f t="shared" si="26"/>
        <v>-0.13657575190697546</v>
      </c>
      <c r="M52" s="90">
        <f t="shared" si="26"/>
        <v>-8.6617349561518111</v>
      </c>
      <c r="N52" s="90">
        <f t="shared" si="26"/>
        <v>-5.5212734866728619</v>
      </c>
      <c r="O52" s="51"/>
      <c r="P52" s="51"/>
      <c r="Q52" s="51"/>
      <c r="R52" s="51"/>
      <c r="S52" s="51"/>
      <c r="T52" s="51"/>
      <c r="U52" s="51"/>
      <c r="V52" s="51"/>
      <c r="W52" s="51"/>
      <c r="X52" s="51"/>
    </row>
    <row r="53" spans="1:24" s="32" customFormat="1" ht="12.75" x14ac:dyDescent="0.2">
      <c r="A53" s="63"/>
      <c r="B53" s="91" t="s">
        <v>129</v>
      </c>
      <c r="C53" s="91" t="s">
        <v>128</v>
      </c>
      <c r="D53" s="92">
        <f t="shared" si="26"/>
        <v>3.6864002660895512</v>
      </c>
      <c r="E53" s="92">
        <f t="shared" si="26"/>
        <v>3.6886204630069308</v>
      </c>
      <c r="F53" s="92">
        <f t="shared" si="26"/>
        <v>-8.1785825799276619</v>
      </c>
      <c r="G53" s="92">
        <f t="shared" si="26"/>
        <v>-11.477368633171336</v>
      </c>
      <c r="H53" s="92">
        <f t="shared" si="26"/>
        <v>-7.802973549578585</v>
      </c>
      <c r="I53" s="92">
        <f t="shared" si="26"/>
        <v>-4.9865713096582942</v>
      </c>
      <c r="J53" s="92">
        <f t="shared" si="26"/>
        <v>-0.82865274532636368</v>
      </c>
      <c r="K53" s="92">
        <f t="shared" si="26"/>
        <v>-0.14592778863133926</v>
      </c>
      <c r="L53" s="92">
        <f t="shared" si="26"/>
        <v>-0.13596522665191291</v>
      </c>
      <c r="M53" s="92">
        <f t="shared" si="26"/>
        <v>-6.2675669347001417</v>
      </c>
      <c r="N53" s="92">
        <f t="shared" si="26"/>
        <v>-3.8968201725984475</v>
      </c>
      <c r="O53" s="49"/>
      <c r="P53" s="49"/>
      <c r="Q53" s="49"/>
      <c r="R53" s="49"/>
      <c r="S53" s="49"/>
      <c r="T53" s="49"/>
      <c r="U53" s="49"/>
      <c r="V53" s="49"/>
      <c r="W53" s="49"/>
      <c r="X53" s="49"/>
    </row>
    <row r="54" spans="1:24" s="32" customFormat="1" ht="12.75" x14ac:dyDescent="0.2">
      <c r="A54" s="63"/>
      <c r="B54" s="91"/>
      <c r="C54" s="91"/>
      <c r="D54" s="92"/>
      <c r="E54" s="92"/>
      <c r="F54" s="92"/>
      <c r="G54" s="92"/>
      <c r="H54" s="92"/>
      <c r="I54" s="92"/>
      <c r="J54" s="92"/>
      <c r="K54" s="92"/>
      <c r="L54" s="92"/>
      <c r="M54" s="92"/>
      <c r="N54" s="92"/>
      <c r="O54" s="49"/>
      <c r="P54" s="49"/>
      <c r="Q54" s="49"/>
      <c r="R54" s="49"/>
      <c r="S54" s="49"/>
      <c r="T54" s="49"/>
      <c r="U54" s="49"/>
      <c r="V54" s="49"/>
      <c r="W54" s="49"/>
      <c r="X54" s="49"/>
    </row>
    <row r="55" spans="1:24" s="34" customFormat="1" ht="12.75" x14ac:dyDescent="0.2">
      <c r="A55" s="63" t="s">
        <v>132</v>
      </c>
      <c r="B55" s="89" t="s">
        <v>138</v>
      </c>
      <c r="C55" s="89" t="s">
        <v>137</v>
      </c>
      <c r="D55" s="90">
        <f t="shared" ref="D55:N59" si="27">100*((N39/C39)-1)</f>
        <v>1.3585461191825798</v>
      </c>
      <c r="E55" s="90">
        <f t="shared" si="27"/>
        <v>3.289707369053807</v>
      </c>
      <c r="F55" s="90">
        <f t="shared" si="27"/>
        <v>-1.6408290026513339</v>
      </c>
      <c r="G55" s="90">
        <f t="shared" si="27"/>
        <v>-3.8772953187043657</v>
      </c>
      <c r="H55" s="90">
        <f t="shared" si="27"/>
        <v>-6.1714508368162395</v>
      </c>
      <c r="I55" s="90">
        <f t="shared" si="27"/>
        <v>-8.1315070594803256</v>
      </c>
      <c r="J55" s="90">
        <f t="shared" si="27"/>
        <v>6.3071671833133891</v>
      </c>
      <c r="K55" s="90">
        <f t="shared" si="27"/>
        <v>1.4333971494403297</v>
      </c>
      <c r="L55" s="90">
        <f t="shared" si="27"/>
        <v>-0.58874150543518633</v>
      </c>
      <c r="M55" s="90">
        <f t="shared" si="27"/>
        <v>-2.6938753770555324</v>
      </c>
      <c r="N55" s="90">
        <f t="shared" si="27"/>
        <v>-1.9381189503720697</v>
      </c>
      <c r="O55" s="51"/>
      <c r="P55" s="51"/>
      <c r="Q55" s="51"/>
      <c r="R55" s="51"/>
      <c r="S55" s="51"/>
      <c r="T55" s="51"/>
      <c r="U55" s="51"/>
      <c r="V55" s="51"/>
      <c r="W55" s="51"/>
      <c r="X55" s="51"/>
    </row>
    <row r="56" spans="1:24" s="34" customFormat="1" ht="12.75" x14ac:dyDescent="0.2">
      <c r="A56" s="63" t="s">
        <v>132</v>
      </c>
      <c r="B56" s="89" t="s">
        <v>136</v>
      </c>
      <c r="C56" s="89" t="s">
        <v>135</v>
      </c>
      <c r="D56" s="90">
        <f t="shared" si="27"/>
        <v>5.7171496973769553</v>
      </c>
      <c r="E56" s="90">
        <f t="shared" si="27"/>
        <v>6.5487524419496124</v>
      </c>
      <c r="F56" s="90">
        <f t="shared" si="27"/>
        <v>0.98153783743060163</v>
      </c>
      <c r="G56" s="90">
        <f t="shared" si="27"/>
        <v>1.590934504247743</v>
      </c>
      <c r="H56" s="90">
        <f t="shared" si="27"/>
        <v>-9.0037262637054916E-2</v>
      </c>
      <c r="I56" s="90">
        <f t="shared" si="27"/>
        <v>2.9637072162455924</v>
      </c>
      <c r="J56" s="90">
        <f t="shared" si="27"/>
        <v>4.9303205231596925</v>
      </c>
      <c r="K56" s="90">
        <f t="shared" si="27"/>
        <v>0.98483536676436945</v>
      </c>
      <c r="L56" s="90">
        <f t="shared" si="27"/>
        <v>-0.2224992471595133</v>
      </c>
      <c r="M56" s="90">
        <f t="shared" si="27"/>
        <v>-0.64684345659208331</v>
      </c>
      <c r="N56" s="90">
        <f t="shared" si="27"/>
        <v>-0.39451157553779259</v>
      </c>
      <c r="O56" s="51"/>
      <c r="P56" s="51"/>
      <c r="Q56" s="51"/>
      <c r="R56" s="51"/>
      <c r="S56" s="51"/>
      <c r="T56" s="51"/>
      <c r="U56" s="51"/>
      <c r="V56" s="51"/>
      <c r="W56" s="51"/>
      <c r="X56" s="51"/>
    </row>
    <row r="57" spans="1:24" s="34" customFormat="1" ht="12.75" x14ac:dyDescent="0.2">
      <c r="A57" s="63" t="s">
        <v>132</v>
      </c>
      <c r="B57" s="89" t="s">
        <v>134</v>
      </c>
      <c r="C57" s="89" t="s">
        <v>133</v>
      </c>
      <c r="D57" s="90">
        <f t="shared" si="27"/>
        <v>5.4215886321627549</v>
      </c>
      <c r="E57" s="90">
        <f t="shared" si="27"/>
        <v>6.1449145482923129</v>
      </c>
      <c r="F57" s="90">
        <f t="shared" si="27"/>
        <v>2.8857987185678224</v>
      </c>
      <c r="G57" s="90">
        <f t="shared" si="27"/>
        <v>-0.24598840521748988</v>
      </c>
      <c r="H57" s="90">
        <f t="shared" si="27"/>
        <v>-1.4126890721217422</v>
      </c>
      <c r="I57" s="90">
        <f t="shared" si="27"/>
        <v>1.5938136691979743</v>
      </c>
      <c r="J57" s="90">
        <f t="shared" si="27"/>
        <v>7.2334964519221279</v>
      </c>
      <c r="K57" s="90">
        <f t="shared" si="27"/>
        <v>2.8688634183678507</v>
      </c>
      <c r="L57" s="90">
        <f t="shared" si="27"/>
        <v>-1.1946709621113438E-2</v>
      </c>
      <c r="M57" s="90">
        <f t="shared" si="27"/>
        <v>1.7986935142649818</v>
      </c>
      <c r="N57" s="90">
        <f t="shared" si="27"/>
        <v>0.89653716216215873</v>
      </c>
      <c r="O57" s="51"/>
      <c r="P57" s="51"/>
      <c r="Q57" s="51"/>
      <c r="R57" s="51"/>
      <c r="S57" s="51"/>
      <c r="T57" s="51"/>
      <c r="U57" s="51"/>
      <c r="V57" s="51"/>
      <c r="W57" s="51"/>
      <c r="X57" s="51"/>
    </row>
    <row r="58" spans="1:24" s="34" customFormat="1" ht="12.75" x14ac:dyDescent="0.2">
      <c r="A58" s="63" t="s">
        <v>132</v>
      </c>
      <c r="B58" s="89" t="s">
        <v>131</v>
      </c>
      <c r="C58" s="89" t="s">
        <v>130</v>
      </c>
      <c r="D58" s="90">
        <f t="shared" si="27"/>
        <v>1.6333126790150754</v>
      </c>
      <c r="E58" s="90">
        <f t="shared" si="27"/>
        <v>2.5201997480752469</v>
      </c>
      <c r="F58" s="90">
        <f t="shared" si="27"/>
        <v>-10.177473311124652</v>
      </c>
      <c r="G58" s="90">
        <f t="shared" si="27"/>
        <v>-14.087986252226315</v>
      </c>
      <c r="H58" s="90">
        <f t="shared" si="27"/>
        <v>-11.111860260158057</v>
      </c>
      <c r="I58" s="90">
        <f t="shared" si="27"/>
        <v>-4.4728745826418725</v>
      </c>
      <c r="J58" s="90">
        <f t="shared" si="27"/>
        <v>1.6051563430540483</v>
      </c>
      <c r="K58" s="90">
        <f t="shared" si="27"/>
        <v>-0.51611932830909479</v>
      </c>
      <c r="L58" s="90">
        <f t="shared" si="27"/>
        <v>-2.0334504900015649</v>
      </c>
      <c r="M58" s="90">
        <f t="shared" si="27"/>
        <v>-11.496863684499525</v>
      </c>
      <c r="N58" s="90">
        <f t="shared" si="27"/>
        <v>-9.7644374823007922</v>
      </c>
      <c r="O58" s="51"/>
      <c r="P58" s="51"/>
      <c r="Q58" s="51"/>
      <c r="R58" s="51"/>
      <c r="S58" s="51"/>
      <c r="T58" s="51"/>
      <c r="U58" s="51"/>
      <c r="V58" s="51"/>
      <c r="W58" s="51"/>
      <c r="X58" s="51"/>
    </row>
    <row r="59" spans="1:24" s="32" customFormat="1" ht="12.75" x14ac:dyDescent="0.2">
      <c r="A59" s="63"/>
      <c r="B59" s="91" t="s">
        <v>129</v>
      </c>
      <c r="C59" s="91" t="s">
        <v>128</v>
      </c>
      <c r="D59" s="92">
        <f t="shared" si="27"/>
        <v>2.467270810360489</v>
      </c>
      <c r="E59" s="92">
        <f t="shared" si="27"/>
        <v>3.3813592546469318</v>
      </c>
      <c r="F59" s="92">
        <f t="shared" si="27"/>
        <v>-7.4854130971447219</v>
      </c>
      <c r="G59" s="92">
        <f t="shared" si="27"/>
        <v>-10.600388772791947</v>
      </c>
      <c r="H59" s="92">
        <f t="shared" si="27"/>
        <v>-8.7137611236230867</v>
      </c>
      <c r="I59" s="92">
        <f t="shared" si="27"/>
        <v>-3.0289400211164108</v>
      </c>
      <c r="J59" s="92">
        <f t="shared" si="27"/>
        <v>2.5248440617839929</v>
      </c>
      <c r="K59" s="92">
        <f t="shared" si="27"/>
        <v>-3.8264251918340708E-2</v>
      </c>
      <c r="L59" s="90">
        <f t="shared" si="27"/>
        <v>-1.5911873372061014</v>
      </c>
      <c r="M59" s="90">
        <f t="shared" si="27"/>
        <v>-8.766793034453535</v>
      </c>
      <c r="N59" s="90">
        <f t="shared" si="27"/>
        <v>-7.5422258441942169</v>
      </c>
      <c r="O59" s="49"/>
      <c r="P59" s="49"/>
      <c r="Q59" s="49"/>
      <c r="R59" s="49"/>
      <c r="S59" s="49"/>
      <c r="T59" s="49"/>
      <c r="U59" s="49"/>
      <c r="V59" s="49"/>
      <c r="W59" s="49"/>
      <c r="X59" s="49"/>
    </row>
    <row r="60" spans="1:24" s="32" customFormat="1" ht="12.75" x14ac:dyDescent="0.2">
      <c r="B60" s="80"/>
      <c r="C60" s="80"/>
      <c r="D60" s="221"/>
      <c r="E60" s="221"/>
      <c r="F60" s="221"/>
      <c r="G60" s="221"/>
      <c r="H60" s="221"/>
      <c r="I60" s="221"/>
      <c r="J60" s="221"/>
      <c r="K60" s="49"/>
      <c r="L60" s="49"/>
      <c r="M60" s="49"/>
      <c r="N60" s="49"/>
      <c r="O60" s="49"/>
      <c r="P60" s="49"/>
      <c r="Q60" s="49"/>
      <c r="R60" s="49"/>
      <c r="S60" s="49"/>
      <c r="T60" s="49"/>
      <c r="U60" s="49"/>
      <c r="V60" s="49"/>
      <c r="W60" s="49"/>
      <c r="X60" s="49"/>
    </row>
    <row r="61" spans="1:24" s="34" customFormat="1" ht="12.75" x14ac:dyDescent="0.2">
      <c r="A61" s="113" t="s">
        <v>126</v>
      </c>
      <c r="D61" s="51"/>
      <c r="E61" s="51"/>
      <c r="F61" s="51"/>
      <c r="G61" s="51"/>
      <c r="H61" s="51"/>
      <c r="I61" s="51"/>
      <c r="J61" s="51"/>
      <c r="K61" s="51"/>
      <c r="L61" s="51"/>
      <c r="M61" s="51"/>
      <c r="N61" s="51"/>
      <c r="O61" s="51"/>
      <c r="P61" s="51"/>
      <c r="Q61" s="51"/>
      <c r="R61" s="51"/>
      <c r="S61" s="51"/>
      <c r="T61" s="51"/>
      <c r="U61" s="51"/>
      <c r="V61" s="51"/>
      <c r="W61" s="51"/>
      <c r="X61" s="51"/>
    </row>
    <row r="62" spans="1:24" s="34" customFormat="1" ht="12.75" x14ac:dyDescent="0.2">
      <c r="A62" s="194" t="s">
        <v>127</v>
      </c>
      <c r="D62" s="51"/>
      <c r="E62" s="51"/>
      <c r="F62" s="51"/>
      <c r="G62" s="51"/>
      <c r="H62" s="51"/>
      <c r="I62" s="51"/>
      <c r="J62" s="51"/>
      <c r="K62" s="51"/>
      <c r="L62" s="51"/>
      <c r="M62" s="51"/>
      <c r="N62" s="51"/>
      <c r="O62" s="51"/>
      <c r="P62" s="51"/>
      <c r="Q62" s="51"/>
      <c r="R62" s="51"/>
      <c r="S62" s="51"/>
      <c r="T62" s="51"/>
      <c r="U62" s="51"/>
      <c r="V62" s="51"/>
      <c r="W62" s="51"/>
      <c r="X62" s="51"/>
    </row>
    <row r="63" spans="1:24" s="34" customFormat="1" ht="12.75" x14ac:dyDescent="0.2">
      <c r="A63" s="222" t="s">
        <v>219</v>
      </c>
      <c r="D63" s="51"/>
      <c r="E63" s="51"/>
      <c r="F63" s="51"/>
      <c r="G63" s="51"/>
      <c r="H63" s="51"/>
      <c r="I63" s="51"/>
      <c r="J63" s="51"/>
      <c r="K63" s="51"/>
      <c r="L63" s="51"/>
      <c r="M63" s="51"/>
      <c r="N63" s="51"/>
      <c r="O63" s="51"/>
      <c r="P63" s="51"/>
      <c r="Q63" s="51"/>
      <c r="R63" s="51"/>
      <c r="S63" s="51"/>
      <c r="T63" s="51"/>
      <c r="U63" s="51"/>
      <c r="V63" s="51"/>
      <c r="W63" s="51"/>
      <c r="X63" s="51"/>
    </row>
    <row r="64" spans="1:24" s="34" customFormat="1" ht="12.75" x14ac:dyDescent="0.2">
      <c r="A64" s="223"/>
      <c r="D64" s="51"/>
      <c r="E64" s="51"/>
      <c r="F64" s="51"/>
      <c r="G64" s="51"/>
      <c r="H64" s="51"/>
      <c r="I64" s="51"/>
      <c r="J64" s="51"/>
      <c r="K64" s="51"/>
      <c r="L64" s="51"/>
      <c r="M64" s="51"/>
      <c r="N64" s="51"/>
      <c r="O64" s="51"/>
      <c r="P64" s="51"/>
      <c r="Q64" s="51"/>
      <c r="R64" s="51"/>
      <c r="S64" s="51"/>
      <c r="T64" s="51"/>
      <c r="U64" s="51"/>
      <c r="V64" s="51"/>
      <c r="W64" s="51"/>
      <c r="X64" s="51"/>
    </row>
  </sheetData>
  <phoneticPr fontId="1" type="noConversion"/>
  <hyperlinks>
    <hyperlink ref="A63" r:id="rId1" xr:uid="{8EAB27E7-017C-4CAE-BDF9-9D4D7EF12A2E}"/>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2FA3E-E5CF-4FC8-BE5E-9E4509B6F706}">
  <sheetPr>
    <tabColor rgb="FFFFFF00"/>
  </sheetPr>
  <dimension ref="A1:G160"/>
  <sheetViews>
    <sheetView zoomScaleNormal="100" zoomScaleSheetLayoutView="98" workbookViewId="0"/>
  </sheetViews>
  <sheetFormatPr defaultRowHeight="14.25" x14ac:dyDescent="0.2"/>
  <cols>
    <col min="1" max="2" width="9" style="34"/>
    <col min="3" max="3" width="13.5" style="34" customWidth="1"/>
    <col min="4" max="5" width="9" style="34"/>
    <col min="6" max="6" width="19.875" style="34" customWidth="1"/>
    <col min="7" max="7" width="9" style="34"/>
  </cols>
  <sheetData>
    <row r="1" spans="1:7" s="2" customFormat="1" x14ac:dyDescent="0.2">
      <c r="A1" s="179" t="s">
        <v>218</v>
      </c>
      <c r="B1" s="104"/>
      <c r="C1" s="104"/>
      <c r="D1" s="104"/>
      <c r="E1" s="104"/>
      <c r="F1" s="104"/>
      <c r="G1" s="104"/>
    </row>
    <row r="2" spans="1:7" s="224" customFormat="1" x14ac:dyDescent="0.2">
      <c r="A2" s="218" t="s">
        <v>240</v>
      </c>
      <c r="B2" s="133"/>
      <c r="C2" s="133"/>
      <c r="D2" s="133"/>
      <c r="E2" s="133"/>
      <c r="F2" s="133"/>
      <c r="G2" s="133"/>
    </row>
    <row r="4" spans="1:7" s="1" customFormat="1" ht="15" x14ac:dyDescent="0.25">
      <c r="A4" s="32"/>
      <c r="B4" s="32"/>
      <c r="C4" s="32" t="s">
        <v>180</v>
      </c>
      <c r="D4" s="32">
        <v>2019</v>
      </c>
      <c r="E4" s="32">
        <v>2020</v>
      </c>
      <c r="F4" s="32" t="s">
        <v>181</v>
      </c>
      <c r="G4" s="32"/>
    </row>
    <row r="5" spans="1:7" x14ac:dyDescent="0.2">
      <c r="C5" s="34">
        <v>1</v>
      </c>
      <c r="D5" s="48">
        <v>2561435.6829999993</v>
      </c>
      <c r="E5" s="48">
        <v>1598488.686</v>
      </c>
      <c r="F5" s="119">
        <f t="shared" ref="F5:F36" si="0">(E5-D5)/D5</f>
        <v>-0.3759403382216408</v>
      </c>
    </row>
    <row r="6" spans="1:7" x14ac:dyDescent="0.2">
      <c r="C6" s="34">
        <v>2</v>
      </c>
      <c r="D6" s="48">
        <v>2505953.4879999999</v>
      </c>
      <c r="E6" s="48">
        <v>2488221.9280000003</v>
      </c>
      <c r="F6" s="119">
        <f t="shared" si="0"/>
        <v>-7.0757737862689298E-3</v>
      </c>
    </row>
    <row r="7" spans="1:7" x14ac:dyDescent="0.2">
      <c r="A7" s="34" t="s">
        <v>112</v>
      </c>
      <c r="B7" s="34" t="s">
        <v>112</v>
      </c>
      <c r="C7" s="34">
        <v>3</v>
      </c>
      <c r="D7" s="48">
        <v>2518204.1610000008</v>
      </c>
      <c r="E7" s="48">
        <v>2592669.2479999997</v>
      </c>
      <c r="F7" s="119">
        <f t="shared" si="0"/>
        <v>2.9570710807827496E-2</v>
      </c>
    </row>
    <row r="8" spans="1:7" x14ac:dyDescent="0.2">
      <c r="C8" s="34">
        <v>4</v>
      </c>
      <c r="D8" s="48">
        <v>2527389.6760000004</v>
      </c>
      <c r="E8" s="48">
        <v>2603326.7120000003</v>
      </c>
      <c r="F8" s="119">
        <f t="shared" si="0"/>
        <v>3.0045638280909014E-2</v>
      </c>
    </row>
    <row r="9" spans="1:7" x14ac:dyDescent="0.2">
      <c r="C9" s="34">
        <v>5</v>
      </c>
      <c r="D9" s="48">
        <v>2499645.5100000007</v>
      </c>
      <c r="E9" s="48">
        <v>2599578.63</v>
      </c>
      <c r="F9" s="119">
        <f t="shared" si="0"/>
        <v>3.9978916850493394E-2</v>
      </c>
    </row>
    <row r="10" spans="1:7" x14ac:dyDescent="0.2">
      <c r="C10" s="34">
        <v>6</v>
      </c>
      <c r="D10" s="48">
        <v>2490029.9760000003</v>
      </c>
      <c r="E10" s="48">
        <v>2612364.8130000001</v>
      </c>
      <c r="F10" s="119">
        <f t="shared" si="0"/>
        <v>4.9129865173960383E-2</v>
      </c>
    </row>
    <row r="11" spans="1:7" x14ac:dyDescent="0.2">
      <c r="A11" s="34" t="s">
        <v>113</v>
      </c>
      <c r="B11" s="34" t="s">
        <v>113</v>
      </c>
      <c r="C11" s="34">
        <v>7</v>
      </c>
      <c r="D11" s="48">
        <v>2536011.0290000001</v>
      </c>
      <c r="E11" s="48">
        <v>2592523.2469999995</v>
      </c>
      <c r="F11" s="119">
        <f t="shared" si="0"/>
        <v>2.2283900721947299E-2</v>
      </c>
    </row>
    <row r="12" spans="1:7" x14ac:dyDescent="0.2">
      <c r="C12" s="34">
        <v>8</v>
      </c>
      <c r="D12" s="48">
        <v>2569514.4179999991</v>
      </c>
      <c r="E12" s="48">
        <v>2588332.7810000009</v>
      </c>
      <c r="F12" s="119">
        <f t="shared" si="0"/>
        <v>7.3237039917640051E-3</v>
      </c>
    </row>
    <row r="13" spans="1:7" x14ac:dyDescent="0.2">
      <c r="C13" s="34">
        <v>9</v>
      </c>
      <c r="D13" s="48">
        <v>2551939.8570000008</v>
      </c>
      <c r="E13" s="48">
        <v>2605691.466</v>
      </c>
      <c r="F13" s="119">
        <f t="shared" si="0"/>
        <v>2.1063039104373071E-2</v>
      </c>
    </row>
    <row r="14" spans="1:7" x14ac:dyDescent="0.2">
      <c r="C14" s="34">
        <v>10</v>
      </c>
      <c r="D14" s="48">
        <v>2509970.7590000001</v>
      </c>
      <c r="E14" s="48">
        <v>2614890.801</v>
      </c>
      <c r="F14" s="119">
        <f t="shared" si="0"/>
        <v>4.1801300522640826E-2</v>
      </c>
    </row>
    <row r="15" spans="1:7" x14ac:dyDescent="0.2">
      <c r="C15" s="34">
        <v>11</v>
      </c>
      <c r="D15" s="48">
        <v>2540948.8289999994</v>
      </c>
      <c r="E15" s="48">
        <v>2568946.102</v>
      </c>
      <c r="F15" s="119">
        <f t="shared" si="0"/>
        <v>1.1018432437704362E-2</v>
      </c>
    </row>
    <row r="16" spans="1:7" x14ac:dyDescent="0.2">
      <c r="A16" s="34" t="s">
        <v>93</v>
      </c>
      <c r="B16" s="34" t="s">
        <v>93</v>
      </c>
      <c r="C16" s="34">
        <v>12</v>
      </c>
      <c r="D16" s="48">
        <v>2537537.1859999998</v>
      </c>
      <c r="E16" s="48">
        <v>2482436.1320000002</v>
      </c>
      <c r="F16" s="119">
        <f t="shared" si="0"/>
        <v>-2.1714382868554954E-2</v>
      </c>
    </row>
    <row r="17" spans="1:6" x14ac:dyDescent="0.2">
      <c r="C17" s="34">
        <v>13</v>
      </c>
      <c r="D17" s="48">
        <v>2536083.7219999996</v>
      </c>
      <c r="E17" s="48">
        <v>2269181.6870000004</v>
      </c>
      <c r="F17" s="119">
        <f t="shared" si="0"/>
        <v>-0.10524180754944307</v>
      </c>
    </row>
    <row r="18" spans="1:6" x14ac:dyDescent="0.2">
      <c r="C18" s="34">
        <v>14</v>
      </c>
      <c r="D18" s="48">
        <v>2532328.0950000002</v>
      </c>
      <c r="E18" s="48">
        <v>2020798.3389999997</v>
      </c>
      <c r="F18" s="119">
        <f t="shared" si="0"/>
        <v>-0.20199979497522436</v>
      </c>
    </row>
    <row r="19" spans="1:6" x14ac:dyDescent="0.2">
      <c r="C19" s="34">
        <v>15</v>
      </c>
      <c r="D19" s="48">
        <v>2513546.693</v>
      </c>
      <c r="E19" s="48">
        <v>1784991.84</v>
      </c>
      <c r="F19" s="119">
        <f t="shared" si="0"/>
        <v>-0.28985133040454719</v>
      </c>
    </row>
    <row r="20" spans="1:6" x14ac:dyDescent="0.2">
      <c r="A20" s="34" t="s">
        <v>92</v>
      </c>
      <c r="B20" s="34" t="s">
        <v>92</v>
      </c>
      <c r="C20" s="34">
        <v>16</v>
      </c>
      <c r="D20" s="48">
        <v>2281050.9869999997</v>
      </c>
      <c r="E20" s="48">
        <v>1791064.7449999999</v>
      </c>
      <c r="F20" s="119">
        <f t="shared" si="0"/>
        <v>-0.21480722912047731</v>
      </c>
    </row>
    <row r="21" spans="1:6" x14ac:dyDescent="0.2">
      <c r="C21" s="34">
        <v>17</v>
      </c>
      <c r="D21" s="48">
        <v>2380726.9329999997</v>
      </c>
      <c r="E21" s="48">
        <v>1915111.2169999999</v>
      </c>
      <c r="F21" s="119">
        <f t="shared" si="0"/>
        <v>-0.19557711955367701</v>
      </c>
    </row>
    <row r="22" spans="1:6" x14ac:dyDescent="0.2">
      <c r="C22" s="34">
        <v>18</v>
      </c>
      <c r="D22" s="48">
        <v>2371038.9610000001</v>
      </c>
      <c r="E22" s="48">
        <v>1755746.2289999998</v>
      </c>
      <c r="F22" s="119">
        <f t="shared" si="0"/>
        <v>-0.25950342534249071</v>
      </c>
    </row>
    <row r="23" spans="1:6" x14ac:dyDescent="0.2">
      <c r="C23" s="34">
        <v>19</v>
      </c>
      <c r="D23" s="48">
        <v>2495515.622</v>
      </c>
      <c r="E23" s="48">
        <v>1852793.7629999996</v>
      </c>
      <c r="F23" s="119">
        <f t="shared" si="0"/>
        <v>-0.25755072552296787</v>
      </c>
    </row>
    <row r="24" spans="1:6" x14ac:dyDescent="0.2">
      <c r="A24" s="34" t="s">
        <v>16</v>
      </c>
      <c r="B24" s="34" t="s">
        <v>22</v>
      </c>
      <c r="C24" s="34">
        <v>20</v>
      </c>
      <c r="D24" s="48">
        <v>2451582.0050000008</v>
      </c>
      <c r="E24" s="48">
        <v>1845613.6179999998</v>
      </c>
      <c r="F24" s="119">
        <f t="shared" si="0"/>
        <v>-0.24717443094464256</v>
      </c>
    </row>
    <row r="25" spans="1:6" x14ac:dyDescent="0.2">
      <c r="C25" s="34">
        <v>21</v>
      </c>
      <c r="D25" s="48">
        <v>2482116.1239999998</v>
      </c>
      <c r="E25" s="48">
        <v>1729328.5090000005</v>
      </c>
      <c r="F25" s="119">
        <f t="shared" si="0"/>
        <v>-0.30328460772691845</v>
      </c>
    </row>
    <row r="26" spans="1:6" x14ac:dyDescent="0.2">
      <c r="C26" s="34">
        <v>22</v>
      </c>
      <c r="D26" s="48">
        <v>2231574.9680000003</v>
      </c>
      <c r="E26" s="48">
        <v>1836036.4060000002</v>
      </c>
      <c r="F26" s="119">
        <f t="shared" si="0"/>
        <v>-0.17724636979347946</v>
      </c>
    </row>
    <row r="27" spans="1:6" x14ac:dyDescent="0.2">
      <c r="C27" s="34">
        <v>23</v>
      </c>
      <c r="D27" s="48">
        <v>2313272.7149999999</v>
      </c>
      <c r="E27" s="48">
        <v>1825662.4720000001</v>
      </c>
      <c r="F27" s="119">
        <f t="shared" si="0"/>
        <v>-0.21078804925946651</v>
      </c>
    </row>
    <row r="28" spans="1:6" x14ac:dyDescent="0.2">
      <c r="C28" s="34">
        <v>24</v>
      </c>
      <c r="D28" s="48">
        <v>2454570.5240000002</v>
      </c>
      <c r="E28" s="48">
        <v>1868326.1130000001</v>
      </c>
      <c r="F28" s="119">
        <f t="shared" si="0"/>
        <v>-0.23883787622636668</v>
      </c>
    </row>
    <row r="29" spans="1:6" x14ac:dyDescent="0.2">
      <c r="A29" s="34" t="s">
        <v>91</v>
      </c>
      <c r="B29" s="34" t="s">
        <v>91</v>
      </c>
      <c r="C29" s="34">
        <v>25</v>
      </c>
      <c r="D29" s="48">
        <v>2305786.1090000002</v>
      </c>
      <c r="E29" s="48">
        <v>1747886.5419999997</v>
      </c>
      <c r="F29" s="119">
        <f t="shared" si="0"/>
        <v>-0.24195633967192073</v>
      </c>
    </row>
    <row r="30" spans="1:6" x14ac:dyDescent="0.2">
      <c r="C30" s="34">
        <v>26</v>
      </c>
      <c r="D30" s="48">
        <v>2361000.9480000003</v>
      </c>
      <c r="E30" s="48">
        <v>1886444.1879999998</v>
      </c>
      <c r="F30" s="119">
        <f t="shared" si="0"/>
        <v>-0.20099812344505691</v>
      </c>
    </row>
    <row r="31" spans="1:6" x14ac:dyDescent="0.2">
      <c r="C31" s="34">
        <v>27</v>
      </c>
      <c r="D31" s="48">
        <v>2261971.2889999999</v>
      </c>
      <c r="E31" s="48">
        <v>1853461.9680000006</v>
      </c>
      <c r="F31" s="119">
        <f t="shared" si="0"/>
        <v>-0.18059880909478657</v>
      </c>
    </row>
    <row r="32" spans="1:6" x14ac:dyDescent="0.2">
      <c r="C32" s="34">
        <v>28</v>
      </c>
      <c r="D32" s="48">
        <v>2152836.7400000002</v>
      </c>
      <c r="E32" s="48">
        <v>1870540.473</v>
      </c>
      <c r="F32" s="119">
        <f t="shared" si="0"/>
        <v>-0.13112757774655973</v>
      </c>
    </row>
    <row r="33" spans="1:6" x14ac:dyDescent="0.2">
      <c r="A33" s="34" t="s">
        <v>90</v>
      </c>
      <c r="B33" s="34" t="s">
        <v>90</v>
      </c>
      <c r="C33" s="34">
        <v>29</v>
      </c>
      <c r="D33" s="48">
        <v>2131911.7919999999</v>
      </c>
      <c r="E33" s="48">
        <v>1864889.5519999999</v>
      </c>
      <c r="F33" s="119">
        <f t="shared" si="0"/>
        <v>-0.12525013511440816</v>
      </c>
    </row>
    <row r="34" spans="1:6" x14ac:dyDescent="0.2">
      <c r="C34" s="34">
        <v>30</v>
      </c>
      <c r="D34" s="48">
        <v>2092960.6780000001</v>
      </c>
      <c r="E34" s="48">
        <v>1837818.0629999998</v>
      </c>
      <c r="F34" s="119">
        <f t="shared" si="0"/>
        <v>-0.12190511636549735</v>
      </c>
    </row>
    <row r="35" spans="1:6" x14ac:dyDescent="0.2">
      <c r="C35" s="34">
        <v>31</v>
      </c>
      <c r="D35" s="48">
        <v>2152073.6869999995</v>
      </c>
      <c r="E35" s="120">
        <v>1906451.9080000003</v>
      </c>
      <c r="F35" s="119">
        <f t="shared" si="0"/>
        <v>-0.11413260637111225</v>
      </c>
    </row>
    <row r="36" spans="1:6" x14ac:dyDescent="0.2">
      <c r="C36" s="34">
        <v>32</v>
      </c>
      <c r="D36" s="48">
        <v>2229793.8799999994</v>
      </c>
      <c r="E36" s="120">
        <v>1916960.5970000001</v>
      </c>
      <c r="F36" s="119">
        <f t="shared" si="0"/>
        <v>-0.14029695112446872</v>
      </c>
    </row>
    <row r="37" spans="1:6" x14ac:dyDescent="0.2">
      <c r="A37" s="34" t="s">
        <v>89</v>
      </c>
      <c r="B37" s="34" t="s">
        <v>89</v>
      </c>
      <c r="C37" s="34">
        <v>33</v>
      </c>
      <c r="D37" s="48">
        <v>2322174.4219999998</v>
      </c>
      <c r="E37" s="48">
        <v>2021932.2199999997</v>
      </c>
      <c r="F37" s="119">
        <f t="shared" ref="F37:F56" si="1">(E37-D37)/D37</f>
        <v>-0.12929356173917933</v>
      </c>
    </row>
    <row r="38" spans="1:6" x14ac:dyDescent="0.2">
      <c r="C38" s="34">
        <v>34</v>
      </c>
      <c r="D38" s="48">
        <v>2492388.7080000006</v>
      </c>
      <c r="E38" s="48">
        <v>2206062.0629999996</v>
      </c>
      <c r="F38" s="119">
        <f t="shared" si="1"/>
        <v>-0.11488041334843059</v>
      </c>
    </row>
    <row r="39" spans="1:6" x14ac:dyDescent="0.2">
      <c r="C39" s="34">
        <v>35</v>
      </c>
      <c r="D39" s="48">
        <v>2525773.176</v>
      </c>
      <c r="E39" s="48">
        <v>2175935.7940000002</v>
      </c>
      <c r="F39" s="119">
        <f t="shared" si="1"/>
        <v>-0.1385070462083329</v>
      </c>
    </row>
    <row r="40" spans="1:6" x14ac:dyDescent="0.2">
      <c r="C40" s="34">
        <v>36</v>
      </c>
      <c r="D40" s="48">
        <v>2539761.3420000002</v>
      </c>
      <c r="E40" s="48">
        <v>2198651.0939999996</v>
      </c>
      <c r="F40" s="119">
        <f t="shared" si="1"/>
        <v>-0.13430799278619801</v>
      </c>
    </row>
    <row r="41" spans="1:6" x14ac:dyDescent="0.2">
      <c r="C41" s="34">
        <v>37</v>
      </c>
      <c r="D41" s="48">
        <v>2513913.3259999999</v>
      </c>
      <c r="E41" s="48">
        <v>2271994.2629999998</v>
      </c>
      <c r="F41" s="119">
        <f t="shared" si="1"/>
        <v>-9.6232061980008013E-2</v>
      </c>
    </row>
    <row r="42" spans="1:6" x14ac:dyDescent="0.2">
      <c r="A42" s="34" t="s">
        <v>88</v>
      </c>
      <c r="B42" s="34" t="s">
        <v>88</v>
      </c>
      <c r="C42" s="34">
        <v>38</v>
      </c>
      <c r="D42" s="48">
        <v>2501339.6979999999</v>
      </c>
      <c r="E42" s="48">
        <v>2283992.0200000005</v>
      </c>
      <c r="F42" s="119">
        <f t="shared" si="1"/>
        <v>-8.689250731269503E-2</v>
      </c>
    </row>
    <row r="43" spans="1:6" x14ac:dyDescent="0.2">
      <c r="C43" s="34">
        <v>39</v>
      </c>
      <c r="D43" s="48">
        <v>2510867.159</v>
      </c>
      <c r="E43" s="48">
        <v>2262081.9629999995</v>
      </c>
      <c r="F43" s="119">
        <f t="shared" si="1"/>
        <v>-9.9083376477425364E-2</v>
      </c>
    </row>
    <row r="44" spans="1:6" x14ac:dyDescent="0.2">
      <c r="C44" s="34">
        <v>40</v>
      </c>
      <c r="D44" s="48">
        <v>2501883.9900000007</v>
      </c>
      <c r="E44" s="48">
        <v>2286774.5579999997</v>
      </c>
      <c r="F44" s="119">
        <f t="shared" si="1"/>
        <v>-8.597897938505171E-2</v>
      </c>
    </row>
    <row r="45" spans="1:6" x14ac:dyDescent="0.2">
      <c r="C45" s="34">
        <v>41</v>
      </c>
      <c r="D45" s="48">
        <v>2508952.9169999999</v>
      </c>
      <c r="E45" s="48">
        <v>2272397.8720000004</v>
      </c>
      <c r="F45" s="119">
        <f t="shared" si="1"/>
        <v>-9.4284369944595284E-2</v>
      </c>
    </row>
    <row r="46" spans="1:6" x14ac:dyDescent="0.2">
      <c r="A46" s="34" t="s">
        <v>86</v>
      </c>
      <c r="B46" s="34" t="s">
        <v>87</v>
      </c>
      <c r="C46" s="34">
        <v>42</v>
      </c>
      <c r="D46" s="48">
        <v>2492391.9760000003</v>
      </c>
      <c r="E46" s="48">
        <v>2285981.6029999992</v>
      </c>
      <c r="F46" s="119">
        <f t="shared" si="1"/>
        <v>-8.2816176182393966E-2</v>
      </c>
    </row>
    <row r="47" spans="1:6" x14ac:dyDescent="0.2">
      <c r="C47" s="34">
        <v>43</v>
      </c>
      <c r="D47" s="48">
        <v>2508750.6229999992</v>
      </c>
      <c r="E47" s="48">
        <v>2322586.2549999994</v>
      </c>
      <c r="F47" s="119">
        <f t="shared" si="1"/>
        <v>-7.4206007680979388E-2</v>
      </c>
    </row>
    <row r="48" spans="1:6" x14ac:dyDescent="0.2">
      <c r="C48" s="34">
        <v>44</v>
      </c>
      <c r="D48" s="48">
        <v>2490744.7779999999</v>
      </c>
      <c r="E48" s="48">
        <v>2257555.0720000002</v>
      </c>
      <c r="F48" s="119">
        <f t="shared" si="1"/>
        <v>-9.362248113885227E-2</v>
      </c>
    </row>
    <row r="49" spans="1:6" x14ac:dyDescent="0.2">
      <c r="C49" s="34">
        <v>45</v>
      </c>
      <c r="D49" s="48">
        <v>2541879.2220000001</v>
      </c>
      <c r="E49" s="48">
        <v>2297015.0069999998</v>
      </c>
      <c r="F49" s="119">
        <f t="shared" si="1"/>
        <v>-9.6331962935412949E-2</v>
      </c>
    </row>
    <row r="50" spans="1:6" x14ac:dyDescent="0.2">
      <c r="A50" s="34" t="s">
        <v>85</v>
      </c>
      <c r="B50" s="34" t="s">
        <v>85</v>
      </c>
      <c r="C50" s="34">
        <v>46</v>
      </c>
      <c r="D50" s="48">
        <v>2550491.8570000003</v>
      </c>
      <c r="E50" s="48">
        <v>2359733.69</v>
      </c>
      <c r="F50" s="119">
        <f t="shared" si="1"/>
        <v>-7.4792697916855319E-2</v>
      </c>
    </row>
    <row r="51" spans="1:6" x14ac:dyDescent="0.2">
      <c r="C51" s="34">
        <v>47</v>
      </c>
      <c r="D51" s="48">
        <v>2565641.2440000004</v>
      </c>
      <c r="E51" s="48">
        <v>2334622.2160000005</v>
      </c>
      <c r="F51" s="119">
        <f t="shared" si="1"/>
        <v>-9.0043387219573362E-2</v>
      </c>
    </row>
    <row r="52" spans="1:6" x14ac:dyDescent="0.2">
      <c r="C52" s="34">
        <v>48</v>
      </c>
      <c r="D52" s="48">
        <v>2560113.2629999998</v>
      </c>
      <c r="E52" s="48">
        <v>2370311.5819999995</v>
      </c>
      <c r="F52" s="119">
        <f t="shared" si="1"/>
        <v>-7.4138001526380254E-2</v>
      </c>
    </row>
    <row r="53" spans="1:6" x14ac:dyDescent="0.2">
      <c r="C53" s="34">
        <v>49</v>
      </c>
      <c r="D53" s="48">
        <v>2565069.8859999999</v>
      </c>
      <c r="E53" s="48">
        <v>2269229.963</v>
      </c>
      <c r="F53" s="119">
        <f t="shared" si="1"/>
        <v>-0.11533405955708138</v>
      </c>
    </row>
    <row r="54" spans="1:6" x14ac:dyDescent="0.2">
      <c r="A54" s="34" t="s">
        <v>84</v>
      </c>
      <c r="B54" s="34" t="s">
        <v>84</v>
      </c>
      <c r="C54" s="34">
        <v>50</v>
      </c>
      <c r="D54" s="120">
        <v>2562166.0060000001</v>
      </c>
      <c r="E54" s="48">
        <v>2318515.5439999998</v>
      </c>
      <c r="F54" s="119">
        <f t="shared" si="1"/>
        <v>-9.5095501786155653E-2</v>
      </c>
    </row>
    <row r="55" spans="1:6" x14ac:dyDescent="0.2">
      <c r="C55" s="34">
        <v>51</v>
      </c>
      <c r="D55" s="120">
        <v>2637021.301</v>
      </c>
      <c r="E55" s="48">
        <v>2435990.6720000003</v>
      </c>
      <c r="F55" s="119">
        <f t="shared" si="1"/>
        <v>-7.623397995449098E-2</v>
      </c>
    </row>
    <row r="56" spans="1:6" x14ac:dyDescent="0.2">
      <c r="C56" s="34">
        <v>52</v>
      </c>
      <c r="D56" s="48">
        <v>2066751.4790000001</v>
      </c>
      <c r="E56" s="48">
        <v>2092883.7249999999</v>
      </c>
      <c r="F56" s="119">
        <f t="shared" si="1"/>
        <v>1.2644116269191652E-2</v>
      </c>
    </row>
    <row r="57" spans="1:6" x14ac:dyDescent="0.2">
      <c r="C57" s="34">
        <v>53</v>
      </c>
      <c r="D57" s="51" t="s">
        <v>284</v>
      </c>
      <c r="E57" s="51" t="s">
        <v>284</v>
      </c>
      <c r="F57" s="51" t="s">
        <v>284</v>
      </c>
    </row>
    <row r="59" spans="1:6" x14ac:dyDescent="0.2">
      <c r="A59" s="32" t="s">
        <v>80</v>
      </c>
    </row>
    <row r="60" spans="1:6" x14ac:dyDescent="0.2">
      <c r="A60" s="33" t="s">
        <v>83</v>
      </c>
      <c r="C60" s="119"/>
      <c r="D60" s="119"/>
      <c r="E60" s="114"/>
    </row>
    <row r="61" spans="1:6" x14ac:dyDescent="0.2">
      <c r="C61" s="119"/>
      <c r="D61" s="119"/>
      <c r="E61" s="114"/>
    </row>
    <row r="62" spans="1:6" x14ac:dyDescent="0.2">
      <c r="C62" s="119"/>
      <c r="D62" s="119"/>
      <c r="E62" s="114"/>
    </row>
    <row r="63" spans="1:6" x14ac:dyDescent="0.2">
      <c r="C63" s="119"/>
      <c r="D63" s="119"/>
      <c r="E63" s="114"/>
    </row>
    <row r="64" spans="1:6" x14ac:dyDescent="0.2">
      <c r="C64" s="119"/>
      <c r="D64" s="119"/>
      <c r="E64" s="114"/>
    </row>
    <row r="65" spans="3:5" x14ac:dyDescent="0.2">
      <c r="C65" s="119"/>
      <c r="D65" s="119"/>
      <c r="E65" s="114"/>
    </row>
    <row r="66" spans="3:5" x14ac:dyDescent="0.2">
      <c r="C66" s="119"/>
      <c r="D66" s="119"/>
      <c r="E66" s="114"/>
    </row>
    <row r="67" spans="3:5" x14ac:dyDescent="0.2">
      <c r="C67" s="119"/>
      <c r="D67" s="119"/>
      <c r="E67" s="114"/>
    </row>
    <row r="68" spans="3:5" x14ac:dyDescent="0.2">
      <c r="C68" s="119"/>
      <c r="D68" s="119"/>
      <c r="E68" s="114"/>
    </row>
    <row r="69" spans="3:5" x14ac:dyDescent="0.2">
      <c r="C69" s="119"/>
      <c r="D69" s="119"/>
      <c r="E69" s="114"/>
    </row>
    <row r="70" spans="3:5" x14ac:dyDescent="0.2">
      <c r="C70" s="119"/>
      <c r="D70" s="119"/>
      <c r="E70" s="114"/>
    </row>
    <row r="71" spans="3:5" x14ac:dyDescent="0.2">
      <c r="C71" s="119"/>
      <c r="D71" s="119"/>
      <c r="E71" s="114"/>
    </row>
    <row r="72" spans="3:5" x14ac:dyDescent="0.2">
      <c r="C72" s="119"/>
      <c r="D72" s="119"/>
      <c r="E72" s="114"/>
    </row>
    <row r="73" spans="3:5" x14ac:dyDescent="0.2">
      <c r="C73" s="119"/>
      <c r="D73" s="119"/>
      <c r="E73" s="114"/>
    </row>
    <row r="74" spans="3:5" x14ac:dyDescent="0.2">
      <c r="C74" s="119"/>
      <c r="D74" s="119"/>
      <c r="E74" s="114"/>
    </row>
    <row r="75" spans="3:5" x14ac:dyDescent="0.2">
      <c r="C75" s="119"/>
      <c r="D75" s="119"/>
      <c r="E75" s="114"/>
    </row>
    <row r="76" spans="3:5" x14ac:dyDescent="0.2">
      <c r="C76" s="119"/>
      <c r="D76" s="119"/>
      <c r="E76" s="114"/>
    </row>
    <row r="77" spans="3:5" x14ac:dyDescent="0.2">
      <c r="C77" s="119"/>
      <c r="D77" s="119"/>
      <c r="E77" s="114"/>
    </row>
    <row r="78" spans="3:5" x14ac:dyDescent="0.2">
      <c r="C78" s="119"/>
      <c r="D78" s="119"/>
      <c r="E78" s="114"/>
    </row>
    <row r="79" spans="3:5" x14ac:dyDescent="0.2">
      <c r="C79" s="119"/>
      <c r="D79" s="119"/>
      <c r="E79" s="114"/>
    </row>
    <row r="80" spans="3:5" x14ac:dyDescent="0.2">
      <c r="C80" s="119"/>
      <c r="D80" s="119"/>
      <c r="E80" s="114"/>
    </row>
    <row r="81" spans="3:5" x14ac:dyDescent="0.2">
      <c r="C81" s="119"/>
      <c r="D81" s="119"/>
      <c r="E81" s="114"/>
    </row>
    <row r="82" spans="3:5" x14ac:dyDescent="0.2">
      <c r="C82" s="119"/>
      <c r="D82" s="119"/>
      <c r="E82" s="114"/>
    </row>
    <row r="83" spans="3:5" x14ac:dyDescent="0.2">
      <c r="C83" s="119"/>
      <c r="D83" s="119"/>
      <c r="E83" s="114"/>
    </row>
    <row r="84" spans="3:5" x14ac:dyDescent="0.2">
      <c r="C84" s="119"/>
      <c r="D84" s="119"/>
      <c r="E84" s="114"/>
    </row>
    <row r="85" spans="3:5" x14ac:dyDescent="0.2">
      <c r="C85" s="119"/>
      <c r="D85" s="119"/>
      <c r="E85" s="114"/>
    </row>
    <row r="86" spans="3:5" x14ac:dyDescent="0.2">
      <c r="C86" s="119"/>
      <c r="D86" s="119"/>
      <c r="E86" s="114"/>
    </row>
    <row r="87" spans="3:5" x14ac:dyDescent="0.2">
      <c r="C87" s="119"/>
      <c r="D87" s="119"/>
      <c r="E87" s="114"/>
    </row>
    <row r="88" spans="3:5" x14ac:dyDescent="0.2">
      <c r="C88" s="119"/>
      <c r="D88" s="119"/>
      <c r="E88" s="114"/>
    </row>
    <row r="89" spans="3:5" x14ac:dyDescent="0.2">
      <c r="C89" s="119"/>
      <c r="D89" s="119"/>
      <c r="E89" s="114"/>
    </row>
    <row r="90" spans="3:5" x14ac:dyDescent="0.2">
      <c r="C90" s="119"/>
      <c r="D90" s="119"/>
      <c r="E90" s="114"/>
    </row>
    <row r="91" spans="3:5" x14ac:dyDescent="0.2">
      <c r="C91" s="119"/>
      <c r="D91" s="119"/>
      <c r="E91" s="114"/>
    </row>
    <row r="92" spans="3:5" x14ac:dyDescent="0.2">
      <c r="C92" s="119"/>
      <c r="D92" s="119"/>
      <c r="E92" s="114"/>
    </row>
    <row r="93" spans="3:5" x14ac:dyDescent="0.2">
      <c r="E93" s="121"/>
    </row>
    <row r="94" spans="3:5" x14ac:dyDescent="0.2">
      <c r="E94" s="121"/>
    </row>
    <row r="95" spans="3:5" x14ac:dyDescent="0.2">
      <c r="E95" s="121"/>
    </row>
    <row r="96" spans="3:5" x14ac:dyDescent="0.2">
      <c r="E96" s="121"/>
    </row>
    <row r="97" spans="4:5" x14ac:dyDescent="0.2">
      <c r="E97" s="121"/>
    </row>
    <row r="98" spans="4:5" x14ac:dyDescent="0.2">
      <c r="E98" s="121"/>
    </row>
    <row r="99" spans="4:5" x14ac:dyDescent="0.2">
      <c r="E99" s="121"/>
    </row>
    <row r="100" spans="4:5" x14ac:dyDescent="0.2">
      <c r="E100" s="121"/>
    </row>
    <row r="101" spans="4:5" x14ac:dyDescent="0.2">
      <c r="E101" s="121"/>
    </row>
    <row r="102" spans="4:5" x14ac:dyDescent="0.2">
      <c r="E102" s="121"/>
    </row>
    <row r="103" spans="4:5" x14ac:dyDescent="0.2">
      <c r="E103" s="121"/>
    </row>
    <row r="104" spans="4:5" x14ac:dyDescent="0.2">
      <c r="E104" s="121"/>
    </row>
    <row r="105" spans="4:5" x14ac:dyDescent="0.2">
      <c r="E105" s="121"/>
    </row>
    <row r="106" spans="4:5" x14ac:dyDescent="0.2">
      <c r="E106" s="121"/>
    </row>
    <row r="107" spans="4:5" x14ac:dyDescent="0.2">
      <c r="E107" s="121"/>
    </row>
    <row r="108" spans="4:5" x14ac:dyDescent="0.2">
      <c r="E108" s="121"/>
    </row>
    <row r="109" spans="4:5" x14ac:dyDescent="0.2">
      <c r="D109" s="121"/>
      <c r="E109" s="121"/>
    </row>
    <row r="110" spans="4:5" x14ac:dyDescent="0.2">
      <c r="D110" s="121"/>
      <c r="E110" s="121"/>
    </row>
    <row r="111" spans="4:5" x14ac:dyDescent="0.2">
      <c r="D111" s="121"/>
      <c r="E111" s="121"/>
    </row>
    <row r="112" spans="4:5" x14ac:dyDescent="0.2">
      <c r="D112" s="121"/>
      <c r="E112" s="121"/>
    </row>
    <row r="113" spans="4:5" x14ac:dyDescent="0.2">
      <c r="D113" s="121"/>
      <c r="E113" s="121"/>
    </row>
    <row r="114" spans="4:5" x14ac:dyDescent="0.2">
      <c r="D114" s="121"/>
      <c r="E114" s="121"/>
    </row>
    <row r="115" spans="4:5" x14ac:dyDescent="0.2">
      <c r="D115" s="121"/>
      <c r="E115" s="121"/>
    </row>
    <row r="116" spans="4:5" x14ac:dyDescent="0.2">
      <c r="D116" s="121"/>
      <c r="E116" s="121"/>
    </row>
    <row r="117" spans="4:5" x14ac:dyDescent="0.2">
      <c r="D117" s="121"/>
      <c r="E117" s="121"/>
    </row>
    <row r="118" spans="4:5" x14ac:dyDescent="0.2">
      <c r="D118" s="121"/>
      <c r="E118" s="121"/>
    </row>
    <row r="119" spans="4:5" x14ac:dyDescent="0.2">
      <c r="D119" s="121"/>
      <c r="E119" s="121"/>
    </row>
    <row r="120" spans="4:5" x14ac:dyDescent="0.2">
      <c r="D120" s="121"/>
      <c r="E120" s="121"/>
    </row>
    <row r="121" spans="4:5" x14ac:dyDescent="0.2">
      <c r="D121" s="121"/>
      <c r="E121" s="121"/>
    </row>
    <row r="122" spans="4:5" x14ac:dyDescent="0.2">
      <c r="D122" s="121"/>
      <c r="E122" s="121"/>
    </row>
    <row r="123" spans="4:5" x14ac:dyDescent="0.2">
      <c r="D123" s="121"/>
      <c r="E123" s="121"/>
    </row>
    <row r="124" spans="4:5" x14ac:dyDescent="0.2">
      <c r="D124" s="121"/>
      <c r="E124" s="121"/>
    </row>
    <row r="125" spans="4:5" x14ac:dyDescent="0.2">
      <c r="D125" s="121"/>
      <c r="E125" s="121"/>
    </row>
    <row r="126" spans="4:5" x14ac:dyDescent="0.2">
      <c r="D126" s="121"/>
      <c r="E126" s="121"/>
    </row>
    <row r="127" spans="4:5" x14ac:dyDescent="0.2">
      <c r="D127" s="121"/>
      <c r="E127" s="121"/>
    </row>
    <row r="128" spans="4:5" x14ac:dyDescent="0.2">
      <c r="D128" s="121"/>
      <c r="E128" s="121"/>
    </row>
    <row r="129" spans="4:5" x14ac:dyDescent="0.2">
      <c r="D129" s="121"/>
      <c r="E129" s="121"/>
    </row>
    <row r="130" spans="4:5" x14ac:dyDescent="0.2">
      <c r="D130" s="121"/>
      <c r="E130" s="121"/>
    </row>
    <row r="131" spans="4:5" x14ac:dyDescent="0.2">
      <c r="D131" s="121"/>
      <c r="E131" s="121"/>
    </row>
    <row r="132" spans="4:5" x14ac:dyDescent="0.2">
      <c r="D132" s="121"/>
      <c r="E132" s="121"/>
    </row>
    <row r="133" spans="4:5" x14ac:dyDescent="0.2">
      <c r="D133" s="121"/>
      <c r="E133" s="121"/>
    </row>
    <row r="134" spans="4:5" x14ac:dyDescent="0.2">
      <c r="D134" s="121"/>
      <c r="E134" s="121"/>
    </row>
    <row r="135" spans="4:5" x14ac:dyDescent="0.2">
      <c r="D135" s="121"/>
      <c r="E135" s="121"/>
    </row>
    <row r="136" spans="4:5" x14ac:dyDescent="0.2">
      <c r="D136" s="121"/>
      <c r="E136" s="121"/>
    </row>
    <row r="137" spans="4:5" x14ac:dyDescent="0.2">
      <c r="D137" s="121"/>
      <c r="E137" s="121"/>
    </row>
    <row r="138" spans="4:5" x14ac:dyDescent="0.2">
      <c r="D138" s="121"/>
      <c r="E138" s="121"/>
    </row>
    <row r="139" spans="4:5" x14ac:dyDescent="0.2">
      <c r="D139" s="121"/>
      <c r="E139" s="121"/>
    </row>
    <row r="140" spans="4:5" x14ac:dyDescent="0.2">
      <c r="D140" s="121"/>
      <c r="E140" s="121"/>
    </row>
    <row r="141" spans="4:5" x14ac:dyDescent="0.2">
      <c r="D141" s="121"/>
      <c r="E141" s="121"/>
    </row>
    <row r="142" spans="4:5" x14ac:dyDescent="0.2">
      <c r="D142" s="121"/>
      <c r="E142" s="121"/>
    </row>
    <row r="143" spans="4:5" x14ac:dyDescent="0.2">
      <c r="D143" s="121"/>
      <c r="E143" s="121"/>
    </row>
    <row r="144" spans="4:5" x14ac:dyDescent="0.2">
      <c r="D144" s="121"/>
    </row>
    <row r="145" spans="4:4" x14ac:dyDescent="0.2">
      <c r="D145" s="121"/>
    </row>
    <row r="146" spans="4:4" x14ac:dyDescent="0.2">
      <c r="D146" s="121"/>
    </row>
    <row r="147" spans="4:4" x14ac:dyDescent="0.2">
      <c r="D147" s="121"/>
    </row>
    <row r="148" spans="4:4" x14ac:dyDescent="0.2">
      <c r="D148" s="121"/>
    </row>
    <row r="149" spans="4:4" x14ac:dyDescent="0.2">
      <c r="D149" s="121"/>
    </row>
    <row r="150" spans="4:4" x14ac:dyDescent="0.2">
      <c r="D150" s="121"/>
    </row>
    <row r="151" spans="4:4" x14ac:dyDescent="0.2">
      <c r="D151" s="121"/>
    </row>
    <row r="152" spans="4:4" x14ac:dyDescent="0.2">
      <c r="D152" s="121"/>
    </row>
    <row r="153" spans="4:4" x14ac:dyDescent="0.2">
      <c r="D153" s="121"/>
    </row>
    <row r="154" spans="4:4" x14ac:dyDescent="0.2">
      <c r="D154" s="121"/>
    </row>
    <row r="155" spans="4:4" x14ac:dyDescent="0.2">
      <c r="D155" s="121"/>
    </row>
    <row r="156" spans="4:4" x14ac:dyDescent="0.2">
      <c r="D156" s="121"/>
    </row>
    <row r="157" spans="4:4" x14ac:dyDescent="0.2">
      <c r="D157" s="121"/>
    </row>
    <row r="158" spans="4:4" x14ac:dyDescent="0.2">
      <c r="D158" s="121"/>
    </row>
    <row r="159" spans="4:4" x14ac:dyDescent="0.2">
      <c r="D159" s="121"/>
    </row>
    <row r="160" spans="4:4" x14ac:dyDescent="0.2">
      <c r="D160" s="121"/>
    </row>
  </sheetData>
  <pageMargins left="0.7" right="0.7" top="0.75" bottom="0.75" header="0.3" footer="0.3"/>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E825F-9CC8-422A-A92A-01AB185A1364}">
  <sheetPr>
    <tabColor rgb="FFFFFF00"/>
  </sheetPr>
  <dimension ref="A1:L197"/>
  <sheetViews>
    <sheetView zoomScaleNormal="100" zoomScaleSheetLayoutView="96" workbookViewId="0">
      <pane xSplit="2" ySplit="5" topLeftCell="E6" activePane="bottomRight" state="frozen"/>
      <selection pane="topRight" activeCell="C1" sqref="C1"/>
      <selection pane="bottomLeft" activeCell="A6" sqref="A6"/>
      <selection pane="bottomRight"/>
    </sheetView>
  </sheetViews>
  <sheetFormatPr defaultRowHeight="14.25" x14ac:dyDescent="0.2"/>
  <cols>
    <col min="1" max="1" width="9" style="34"/>
    <col min="2" max="2" width="12.5" style="34" customWidth="1"/>
    <col min="3" max="6" width="18.875" style="34" customWidth="1"/>
    <col min="7" max="8" width="18.875" style="36" customWidth="1"/>
    <col min="9" max="9" width="12.375" style="34" customWidth="1"/>
    <col min="10" max="12" width="17.75" style="34" customWidth="1"/>
  </cols>
  <sheetData>
    <row r="1" spans="1:12" s="3" customFormat="1" ht="15" x14ac:dyDescent="0.25">
      <c r="A1" s="179" t="s">
        <v>221</v>
      </c>
      <c r="B1" s="113"/>
      <c r="C1" s="225"/>
      <c r="D1" s="113"/>
      <c r="E1" s="113"/>
      <c r="F1" s="113"/>
      <c r="G1" s="226"/>
      <c r="H1" s="226"/>
      <c r="I1" s="113"/>
      <c r="J1" s="113"/>
      <c r="K1" s="113"/>
      <c r="L1" s="113"/>
    </row>
    <row r="2" spans="1:12" s="3" customFormat="1" ht="15" x14ac:dyDescent="0.25">
      <c r="A2" s="194" t="s">
        <v>241</v>
      </c>
      <c r="B2" s="113"/>
      <c r="C2" s="225"/>
      <c r="D2" s="113"/>
      <c r="E2" s="113"/>
      <c r="F2" s="113"/>
      <c r="G2" s="226"/>
      <c r="H2" s="226"/>
      <c r="I2" s="113"/>
      <c r="J2" s="113"/>
      <c r="K2" s="113"/>
      <c r="L2" s="113"/>
    </row>
    <row r="3" spans="1:12" x14ac:dyDescent="0.2">
      <c r="C3" s="267">
        <v>2019</v>
      </c>
      <c r="D3" s="267"/>
      <c r="E3" s="267"/>
      <c r="F3" s="267">
        <v>2020</v>
      </c>
      <c r="G3" s="267"/>
      <c r="H3" s="267"/>
      <c r="J3" s="32" t="s">
        <v>220</v>
      </c>
      <c r="K3" s="32"/>
    </row>
    <row r="4" spans="1:12" s="1" customFormat="1" ht="15" x14ac:dyDescent="0.25">
      <c r="A4" s="32"/>
      <c r="B4" s="32" t="s">
        <v>180</v>
      </c>
      <c r="C4" s="123" t="s">
        <v>187</v>
      </c>
      <c r="D4" s="123" t="s">
        <v>186</v>
      </c>
      <c r="E4" s="123" t="s">
        <v>185</v>
      </c>
      <c r="F4" s="123" t="s">
        <v>187</v>
      </c>
      <c r="G4" s="122" t="s">
        <v>186</v>
      </c>
      <c r="H4" s="122" t="s">
        <v>185</v>
      </c>
      <c r="I4" s="32"/>
      <c r="J4" s="123" t="s">
        <v>187</v>
      </c>
      <c r="K4" s="122" t="s">
        <v>186</v>
      </c>
      <c r="L4" s="122" t="s">
        <v>185</v>
      </c>
    </row>
    <row r="5" spans="1:12" s="130" customFormat="1" x14ac:dyDescent="0.2">
      <c r="A5" s="33"/>
      <c r="B5" s="33"/>
      <c r="C5" s="33" t="s">
        <v>184</v>
      </c>
      <c r="D5" s="33" t="s">
        <v>183</v>
      </c>
      <c r="E5" s="33" t="s">
        <v>182</v>
      </c>
      <c r="F5" s="33" t="s">
        <v>184</v>
      </c>
      <c r="G5" s="33" t="s">
        <v>183</v>
      </c>
      <c r="H5" s="33" t="s">
        <v>182</v>
      </c>
      <c r="I5" s="33"/>
      <c r="J5" s="33" t="s">
        <v>184</v>
      </c>
      <c r="K5" s="33" t="s">
        <v>183</v>
      </c>
      <c r="L5" s="33" t="s">
        <v>182</v>
      </c>
    </row>
    <row r="6" spans="1:12" x14ac:dyDescent="0.2">
      <c r="B6" s="34">
        <v>1</v>
      </c>
      <c r="C6" s="48">
        <v>721553.91499999992</v>
      </c>
      <c r="D6" s="48">
        <v>663031.18099999998</v>
      </c>
      <c r="E6" s="48">
        <v>1173482.791</v>
      </c>
      <c r="F6" s="48">
        <v>449716.63500000001</v>
      </c>
      <c r="G6" s="48">
        <v>422254.77800000005</v>
      </c>
      <c r="H6" s="48">
        <v>724029.30299999996</v>
      </c>
      <c r="J6" s="119">
        <f t="shared" ref="J6:J37" si="0">(F6-C6)/C6</f>
        <v>-0.37673869457142362</v>
      </c>
      <c r="K6" s="119">
        <f t="shared" ref="K6:K37" si="1">(G6-D6)/D6</f>
        <v>-0.36314491670942989</v>
      </c>
      <c r="L6" s="119">
        <f t="shared" ref="L6:L37" si="2">(H6-E6)/E6</f>
        <v>-0.3830081629207292</v>
      </c>
    </row>
    <row r="7" spans="1:12" x14ac:dyDescent="0.2">
      <c r="B7" s="34">
        <v>2</v>
      </c>
      <c r="C7" s="48">
        <v>667065.41599999997</v>
      </c>
      <c r="D7" s="48">
        <v>638735.93499999994</v>
      </c>
      <c r="E7" s="48">
        <v>1196060.909</v>
      </c>
      <c r="F7" s="48">
        <v>657259.17299999995</v>
      </c>
      <c r="G7" s="48">
        <v>675246.85700000008</v>
      </c>
      <c r="H7" s="48">
        <v>1151834.9509999999</v>
      </c>
      <c r="J7" s="119">
        <f t="shared" si="0"/>
        <v>-1.4700571735231462E-2</v>
      </c>
      <c r="K7" s="119">
        <f t="shared" si="1"/>
        <v>5.7161214829724805E-2</v>
      </c>
      <c r="L7" s="119">
        <f t="shared" si="2"/>
        <v>-3.6976342648784036E-2</v>
      </c>
    </row>
    <row r="8" spans="1:12" x14ac:dyDescent="0.2">
      <c r="A8" s="34" t="s">
        <v>112</v>
      </c>
      <c r="B8" s="34">
        <v>3</v>
      </c>
      <c r="C8" s="48">
        <v>664358.25900000008</v>
      </c>
      <c r="D8" s="48">
        <v>664676.66899999999</v>
      </c>
      <c r="E8" s="48">
        <v>1183438.1000000001</v>
      </c>
      <c r="F8" s="48">
        <v>681361.30500000005</v>
      </c>
      <c r="G8" s="48">
        <v>683307.08799999999</v>
      </c>
      <c r="H8" s="48">
        <v>1223155.8219999999</v>
      </c>
      <c r="J8" s="119">
        <f t="shared" si="0"/>
        <v>2.5593188268018461E-2</v>
      </c>
      <c r="K8" s="119">
        <f t="shared" si="1"/>
        <v>2.8029295850009735E-2</v>
      </c>
      <c r="L8" s="119">
        <f t="shared" si="2"/>
        <v>3.356130075582308E-2</v>
      </c>
    </row>
    <row r="9" spans="1:12" x14ac:dyDescent="0.2">
      <c r="B9" s="34">
        <v>4</v>
      </c>
      <c r="C9" s="48">
        <v>664423.13800000004</v>
      </c>
      <c r="D9" s="48">
        <v>669911.59899999993</v>
      </c>
      <c r="E9" s="48">
        <v>1189715.645</v>
      </c>
      <c r="F9" s="48">
        <v>683212.97900000005</v>
      </c>
      <c r="G9" s="48">
        <v>683852.42700000003</v>
      </c>
      <c r="H9" s="48">
        <v>1231233.966</v>
      </c>
      <c r="J9" s="119">
        <f t="shared" si="0"/>
        <v>2.8279931756380244E-2</v>
      </c>
      <c r="K9" s="119">
        <f t="shared" si="1"/>
        <v>2.0809951672444617E-2</v>
      </c>
      <c r="L9" s="119">
        <f t="shared" si="2"/>
        <v>3.489768431178359E-2</v>
      </c>
    </row>
    <row r="10" spans="1:12" x14ac:dyDescent="0.2">
      <c r="B10" s="34">
        <v>5</v>
      </c>
      <c r="C10" s="48">
        <v>664100.53900000011</v>
      </c>
      <c r="D10" s="48">
        <v>656778.67000000004</v>
      </c>
      <c r="E10" s="48">
        <v>1171560.3949999998</v>
      </c>
      <c r="F10" s="48">
        <v>682876.60899999994</v>
      </c>
      <c r="G10" s="48">
        <v>681283.429</v>
      </c>
      <c r="H10" s="48">
        <v>1230741.0649999999</v>
      </c>
      <c r="J10" s="119">
        <f t="shared" si="0"/>
        <v>2.8272932933126004E-2</v>
      </c>
      <c r="K10" s="119">
        <f t="shared" si="1"/>
        <v>3.7310528065718031E-2</v>
      </c>
      <c r="L10" s="119">
        <f t="shared" si="2"/>
        <v>5.0514399643904119E-2</v>
      </c>
    </row>
    <row r="11" spans="1:12" x14ac:dyDescent="0.2">
      <c r="B11" s="34">
        <v>6</v>
      </c>
      <c r="C11" s="48">
        <v>651498.67799999996</v>
      </c>
      <c r="D11" s="48">
        <v>660024.97499999998</v>
      </c>
      <c r="E11" s="48">
        <v>1168649.9709999999</v>
      </c>
      <c r="F11" s="48">
        <v>678757.23199999996</v>
      </c>
      <c r="G11" s="48">
        <v>687269.48199999996</v>
      </c>
      <c r="H11" s="48">
        <v>1234565.273</v>
      </c>
      <c r="J11" s="119">
        <f t="shared" si="0"/>
        <v>4.1839768706330369E-2</v>
      </c>
      <c r="K11" s="119">
        <f t="shared" si="1"/>
        <v>4.1277994063785212E-2</v>
      </c>
      <c r="L11" s="119">
        <f t="shared" si="2"/>
        <v>5.6402946678377273E-2</v>
      </c>
    </row>
    <row r="12" spans="1:12" x14ac:dyDescent="0.2">
      <c r="A12" s="34" t="s">
        <v>113</v>
      </c>
      <c r="B12" s="34">
        <v>7</v>
      </c>
      <c r="C12" s="48">
        <v>667461.03899999987</v>
      </c>
      <c r="D12" s="48">
        <v>670477.46600000001</v>
      </c>
      <c r="E12" s="48">
        <v>1196556.2300000002</v>
      </c>
      <c r="F12" s="48">
        <v>675943.728</v>
      </c>
      <c r="G12" s="48">
        <v>689212.25</v>
      </c>
      <c r="H12" s="48">
        <v>1218824.726</v>
      </c>
      <c r="J12" s="119">
        <f t="shared" si="0"/>
        <v>1.2708890113959342E-2</v>
      </c>
      <c r="K12" s="119">
        <f t="shared" si="1"/>
        <v>2.7942451387322216E-2</v>
      </c>
      <c r="L12" s="119">
        <f t="shared" si="2"/>
        <v>1.8610488535085231E-2</v>
      </c>
    </row>
    <row r="13" spans="1:12" x14ac:dyDescent="0.2">
      <c r="B13" s="34">
        <v>8</v>
      </c>
      <c r="C13" s="48">
        <v>673397.83100000001</v>
      </c>
      <c r="D13" s="48">
        <v>678576.64400000009</v>
      </c>
      <c r="E13" s="48">
        <v>1214411.004</v>
      </c>
      <c r="F13" s="48">
        <v>682494.38100000005</v>
      </c>
      <c r="G13" s="48">
        <v>683958.26</v>
      </c>
      <c r="H13" s="48">
        <v>1211528.4469999999</v>
      </c>
      <c r="J13" s="119">
        <f t="shared" si="0"/>
        <v>1.3508433768626212E-2</v>
      </c>
      <c r="K13" s="119">
        <f t="shared" si="1"/>
        <v>7.9307415714707698E-3</v>
      </c>
      <c r="L13" s="119">
        <f t="shared" si="2"/>
        <v>-2.3736255604614315E-3</v>
      </c>
    </row>
    <row r="14" spans="1:12" x14ac:dyDescent="0.2">
      <c r="B14" s="34">
        <v>9</v>
      </c>
      <c r="C14" s="48">
        <v>667759.15899999999</v>
      </c>
      <c r="D14" s="48">
        <v>658537.26400000008</v>
      </c>
      <c r="E14" s="48">
        <v>1219025.7890000001</v>
      </c>
      <c r="F14" s="48">
        <v>680875.49100000004</v>
      </c>
      <c r="G14" s="48">
        <v>683767.24800000002</v>
      </c>
      <c r="H14" s="48">
        <v>1230989.267</v>
      </c>
      <c r="J14" s="119">
        <f t="shared" si="0"/>
        <v>1.9642309391371529E-2</v>
      </c>
      <c r="K14" s="119">
        <f t="shared" si="1"/>
        <v>3.8312158444537066E-2</v>
      </c>
      <c r="L14" s="119">
        <f t="shared" si="2"/>
        <v>9.8139662900928876E-3</v>
      </c>
    </row>
    <row r="15" spans="1:12" x14ac:dyDescent="0.2">
      <c r="B15" s="34">
        <v>10</v>
      </c>
      <c r="C15" s="48">
        <v>636116.71799999999</v>
      </c>
      <c r="D15" s="48">
        <v>657252.81400000001</v>
      </c>
      <c r="E15" s="48">
        <v>1209271.3299999998</v>
      </c>
      <c r="F15" s="48">
        <v>682353.64900000009</v>
      </c>
      <c r="G15" s="48">
        <v>687387.49</v>
      </c>
      <c r="H15" s="48">
        <v>1233867.5619999999</v>
      </c>
      <c r="J15" s="119">
        <f t="shared" si="0"/>
        <v>7.2686237747960111E-2</v>
      </c>
      <c r="K15" s="119">
        <f t="shared" si="1"/>
        <v>4.5849443864077508E-2</v>
      </c>
      <c r="L15" s="119">
        <f t="shared" si="2"/>
        <v>2.0339713172559941E-2</v>
      </c>
    </row>
    <row r="16" spans="1:12" x14ac:dyDescent="0.2">
      <c r="B16" s="34">
        <v>11</v>
      </c>
      <c r="C16" s="48">
        <v>672775.95600000001</v>
      </c>
      <c r="D16" s="48">
        <v>651891.10899999994</v>
      </c>
      <c r="E16" s="48">
        <v>1211315.845</v>
      </c>
      <c r="F16" s="48">
        <v>666915.39900000009</v>
      </c>
      <c r="G16" s="48">
        <v>666780.16999999993</v>
      </c>
      <c r="H16" s="48">
        <v>1218096.5310000002</v>
      </c>
      <c r="J16" s="119">
        <f t="shared" si="0"/>
        <v>-8.7110083940037733E-3</v>
      </c>
      <c r="K16" s="119">
        <f t="shared" si="1"/>
        <v>2.2839797620249472E-2</v>
      </c>
      <c r="L16" s="119">
        <f t="shared" si="2"/>
        <v>5.5977852745748733E-3</v>
      </c>
    </row>
    <row r="17" spans="1:12" x14ac:dyDescent="0.2">
      <c r="A17" s="34" t="s">
        <v>93</v>
      </c>
      <c r="B17" s="34">
        <v>12</v>
      </c>
      <c r="C17" s="48">
        <v>675111.522</v>
      </c>
      <c r="D17" s="48">
        <v>649473.42700000003</v>
      </c>
      <c r="E17" s="48">
        <v>1209881.956</v>
      </c>
      <c r="F17" s="48">
        <v>671846.71600000001</v>
      </c>
      <c r="G17" s="48">
        <v>625135.43599999999</v>
      </c>
      <c r="H17" s="48">
        <v>1177558.6680000001</v>
      </c>
      <c r="J17" s="119">
        <f t="shared" si="0"/>
        <v>-4.8359506446106577E-3</v>
      </c>
      <c r="K17" s="119">
        <f t="shared" si="1"/>
        <v>-3.7473420756289136E-2</v>
      </c>
      <c r="L17" s="119">
        <f t="shared" si="2"/>
        <v>-2.671606749708394E-2</v>
      </c>
    </row>
    <row r="18" spans="1:12" x14ac:dyDescent="0.2">
      <c r="B18" s="34">
        <v>13</v>
      </c>
      <c r="C18" s="48">
        <v>668754.61400000006</v>
      </c>
      <c r="D18" s="48">
        <v>653639.20600000012</v>
      </c>
      <c r="E18" s="48">
        <v>1207478.351</v>
      </c>
      <c r="F18" s="48">
        <v>655389.8679999999</v>
      </c>
      <c r="G18" s="48">
        <v>451523.04399999999</v>
      </c>
      <c r="H18" s="48">
        <v>1148666.571</v>
      </c>
      <c r="J18" s="119">
        <f t="shared" si="0"/>
        <v>-1.9984529033844033E-2</v>
      </c>
      <c r="K18" s="119">
        <f t="shared" si="1"/>
        <v>-0.30921670570660365</v>
      </c>
      <c r="L18" s="119">
        <f t="shared" si="2"/>
        <v>-4.8706281111618892E-2</v>
      </c>
    </row>
    <row r="19" spans="1:12" x14ac:dyDescent="0.2">
      <c r="B19" s="34">
        <v>14</v>
      </c>
      <c r="C19" s="48">
        <v>671088.36300000001</v>
      </c>
      <c r="D19" s="48">
        <v>652340.77399999998</v>
      </c>
      <c r="E19" s="48">
        <v>1204402.037</v>
      </c>
      <c r="F19" s="48">
        <v>653823.36300000001</v>
      </c>
      <c r="G19" s="48">
        <v>306358.22200000001</v>
      </c>
      <c r="H19" s="48">
        <v>1049847.868</v>
      </c>
      <c r="J19" s="119">
        <f t="shared" si="0"/>
        <v>-2.5726865420254649E-2</v>
      </c>
      <c r="K19" s="119">
        <f t="shared" si="1"/>
        <v>-0.53037088250442543</v>
      </c>
      <c r="L19" s="119">
        <f t="shared" si="2"/>
        <v>-0.12832440020192359</v>
      </c>
    </row>
    <row r="20" spans="1:12" x14ac:dyDescent="0.2">
      <c r="B20" s="34">
        <v>15</v>
      </c>
      <c r="C20" s="48">
        <v>667588.505</v>
      </c>
      <c r="D20" s="48">
        <v>646845.23399999994</v>
      </c>
      <c r="E20" s="48">
        <v>1190736.2660000001</v>
      </c>
      <c r="F20" s="48">
        <v>604205.11300000001</v>
      </c>
      <c r="G20" s="48">
        <v>266566.40099999995</v>
      </c>
      <c r="H20" s="48">
        <v>901673.78499999992</v>
      </c>
      <c r="J20" s="119">
        <f t="shared" si="0"/>
        <v>-9.4943803743295418E-2</v>
      </c>
      <c r="K20" s="119">
        <f t="shared" si="1"/>
        <v>-0.58789771186595774</v>
      </c>
      <c r="L20" s="119">
        <f t="shared" si="2"/>
        <v>-0.24275944997546597</v>
      </c>
    </row>
    <row r="21" spans="1:12" x14ac:dyDescent="0.2">
      <c r="A21" s="34" t="s">
        <v>92</v>
      </c>
      <c r="B21" s="34">
        <v>16</v>
      </c>
      <c r="C21" s="48">
        <v>617794.83600000001</v>
      </c>
      <c r="D21" s="48">
        <v>525779.99600000004</v>
      </c>
      <c r="E21" s="48">
        <v>1075182.1879999998</v>
      </c>
      <c r="F21" s="48">
        <v>598661.20700000005</v>
      </c>
      <c r="G21" s="48">
        <v>257422.08799999999</v>
      </c>
      <c r="H21" s="48">
        <v>905923.93300000008</v>
      </c>
      <c r="J21" s="119">
        <f t="shared" si="0"/>
        <v>-3.0970846444562959E-2</v>
      </c>
      <c r="K21" s="119">
        <f t="shared" si="1"/>
        <v>-0.51039961588801108</v>
      </c>
      <c r="L21" s="119">
        <f t="shared" si="2"/>
        <v>-0.15742285994789917</v>
      </c>
    </row>
    <row r="22" spans="1:12" x14ac:dyDescent="0.2">
      <c r="B22" s="34">
        <v>17</v>
      </c>
      <c r="C22" s="48">
        <v>638542.76300000004</v>
      </c>
      <c r="D22" s="48">
        <v>607545.31700000004</v>
      </c>
      <c r="E22" s="48">
        <v>1101191.18</v>
      </c>
      <c r="F22" s="48">
        <v>624816.82200000004</v>
      </c>
      <c r="G22" s="48">
        <v>272758.06900000002</v>
      </c>
      <c r="H22" s="48">
        <v>998845.99400000006</v>
      </c>
      <c r="J22" s="119">
        <f t="shared" si="0"/>
        <v>-2.1495727138951211E-2</v>
      </c>
      <c r="K22" s="119">
        <f t="shared" si="1"/>
        <v>-0.55104901417584295</v>
      </c>
      <c r="L22" s="119">
        <f t="shared" si="2"/>
        <v>-9.2940433830935587E-2</v>
      </c>
    </row>
    <row r="23" spans="1:12" x14ac:dyDescent="0.2">
      <c r="B23" s="34">
        <v>18</v>
      </c>
      <c r="C23" s="48">
        <v>646414.79399999999</v>
      </c>
      <c r="D23" s="48">
        <v>603240.29200000002</v>
      </c>
      <c r="E23" s="48">
        <v>1087781.507</v>
      </c>
      <c r="F23" s="48">
        <v>577000.81300000008</v>
      </c>
      <c r="G23" s="48">
        <v>255416.37699999998</v>
      </c>
      <c r="H23" s="48">
        <v>897863.13599999994</v>
      </c>
      <c r="J23" s="119">
        <f t="shared" si="0"/>
        <v>-0.10738303275899332</v>
      </c>
      <c r="K23" s="119">
        <f t="shared" si="1"/>
        <v>-0.57659264411336775</v>
      </c>
      <c r="L23" s="119">
        <f t="shared" si="2"/>
        <v>-0.17459238806493155</v>
      </c>
    </row>
    <row r="24" spans="1:12" x14ac:dyDescent="0.2">
      <c r="B24" s="34">
        <v>19</v>
      </c>
      <c r="C24" s="48">
        <v>666158.36100000003</v>
      </c>
      <c r="D24" s="48">
        <v>638758.14599999995</v>
      </c>
      <c r="E24" s="48">
        <v>1168204.3559999999</v>
      </c>
      <c r="F24" s="48">
        <v>584353.21600000001</v>
      </c>
      <c r="G24" s="48">
        <v>276665.21900000004</v>
      </c>
      <c r="H24" s="48">
        <v>973627.272</v>
      </c>
      <c r="J24" s="119">
        <f t="shared" si="0"/>
        <v>-0.1228013484319234</v>
      </c>
      <c r="K24" s="119">
        <f t="shared" si="1"/>
        <v>-0.56687015150801678</v>
      </c>
      <c r="L24" s="119">
        <f t="shared" si="2"/>
        <v>-0.16656082730785496</v>
      </c>
    </row>
    <row r="25" spans="1:12" x14ac:dyDescent="0.2">
      <c r="A25" s="34" t="s">
        <v>16</v>
      </c>
      <c r="B25" s="34">
        <v>20</v>
      </c>
      <c r="C25" s="48">
        <v>673964.24</v>
      </c>
      <c r="D25" s="48">
        <v>591618.174</v>
      </c>
      <c r="E25" s="48">
        <v>1135223.111</v>
      </c>
      <c r="F25" s="48">
        <v>581573.17200000002</v>
      </c>
      <c r="G25" s="48">
        <v>263620.74400000001</v>
      </c>
      <c r="H25" s="48">
        <v>972509.32699999993</v>
      </c>
      <c r="J25" s="119">
        <f t="shared" si="0"/>
        <v>-0.13708600919241645</v>
      </c>
      <c r="K25" s="119">
        <f t="shared" si="1"/>
        <v>-0.55440729243047226</v>
      </c>
      <c r="L25" s="119">
        <f t="shared" si="2"/>
        <v>-0.14333198683443654</v>
      </c>
    </row>
    <row r="26" spans="1:12" x14ac:dyDescent="0.2">
      <c r="B26" s="34">
        <v>21</v>
      </c>
      <c r="C26" s="48">
        <v>667700.55199999991</v>
      </c>
      <c r="D26" s="48">
        <v>627414.21799999999</v>
      </c>
      <c r="E26" s="48">
        <v>1155554.9249999998</v>
      </c>
      <c r="F26" s="48">
        <v>531858.67699999991</v>
      </c>
      <c r="G26" s="48">
        <v>274480.08100000001</v>
      </c>
      <c r="H26" s="48">
        <v>898571.28</v>
      </c>
      <c r="J26" s="119">
        <f t="shared" si="0"/>
        <v>-0.20344730072950429</v>
      </c>
      <c r="K26" s="119">
        <f t="shared" si="1"/>
        <v>-0.56252173902759717</v>
      </c>
      <c r="L26" s="119">
        <f t="shared" si="2"/>
        <v>-0.22238981414059555</v>
      </c>
    </row>
    <row r="27" spans="1:12" x14ac:dyDescent="0.2">
      <c r="B27" s="34">
        <v>22</v>
      </c>
      <c r="C27" s="48">
        <v>633904.78200000001</v>
      </c>
      <c r="D27" s="48">
        <v>492791.87</v>
      </c>
      <c r="E27" s="48">
        <v>1032983.818</v>
      </c>
      <c r="F27" s="48">
        <v>589151.58600000001</v>
      </c>
      <c r="G27" s="48">
        <v>259141.24799999999</v>
      </c>
      <c r="H27" s="48">
        <v>963506.11500000011</v>
      </c>
      <c r="J27" s="119">
        <f t="shared" si="0"/>
        <v>-7.0599240249933928E-2</v>
      </c>
      <c r="K27" s="119">
        <f t="shared" si="1"/>
        <v>-0.47413651933827561</v>
      </c>
      <c r="L27" s="119">
        <f t="shared" si="2"/>
        <v>-6.7259236581767898E-2</v>
      </c>
    </row>
    <row r="28" spans="1:12" x14ac:dyDescent="0.2">
      <c r="B28" s="34">
        <v>23</v>
      </c>
      <c r="C28" s="48">
        <v>635508.49</v>
      </c>
      <c r="D28" s="48">
        <v>560010.36200000008</v>
      </c>
      <c r="E28" s="48">
        <v>1047532.3319999999</v>
      </c>
      <c r="F28" s="48">
        <v>572678.68299999996</v>
      </c>
      <c r="G28" s="48">
        <v>277949.929</v>
      </c>
      <c r="H28" s="48">
        <v>953702.66599999997</v>
      </c>
      <c r="J28" s="119">
        <f t="shared" si="0"/>
        <v>-9.8865409335444174E-2</v>
      </c>
      <c r="K28" s="119">
        <f t="shared" si="1"/>
        <v>-0.50367002494857416</v>
      </c>
      <c r="L28" s="119">
        <f t="shared" si="2"/>
        <v>-8.9572095422444653E-2</v>
      </c>
    </row>
    <row r="29" spans="1:12" x14ac:dyDescent="0.2">
      <c r="B29" s="34">
        <v>24</v>
      </c>
      <c r="C29" s="48">
        <v>662007.40300000005</v>
      </c>
      <c r="D29" s="48">
        <v>605486.35600000003</v>
      </c>
      <c r="E29" s="48">
        <v>1146038.8699999999</v>
      </c>
      <c r="F29" s="48">
        <v>589636.4169999999</v>
      </c>
      <c r="G29" s="48">
        <v>288064.54599999997</v>
      </c>
      <c r="H29" s="48">
        <v>970482.14900000009</v>
      </c>
      <c r="J29" s="119">
        <f t="shared" si="0"/>
        <v>-0.10932050861068716</v>
      </c>
      <c r="K29" s="119">
        <f t="shared" si="1"/>
        <v>-0.52424271307609782</v>
      </c>
      <c r="L29" s="119">
        <f t="shared" si="2"/>
        <v>-0.15318566027345984</v>
      </c>
    </row>
    <row r="30" spans="1:12" x14ac:dyDescent="0.2">
      <c r="A30" s="34" t="s">
        <v>91</v>
      </c>
      <c r="B30" s="34">
        <v>25</v>
      </c>
      <c r="C30" s="48">
        <v>621669.84600000002</v>
      </c>
      <c r="D30" s="48">
        <v>604785.272</v>
      </c>
      <c r="E30" s="48">
        <v>1072332.0589999999</v>
      </c>
      <c r="F30" s="48">
        <v>552613.56599999999</v>
      </c>
      <c r="G30" s="48">
        <v>286797.978</v>
      </c>
      <c r="H30" s="48">
        <v>898413.88500000013</v>
      </c>
      <c r="J30" s="119">
        <f t="shared" si="0"/>
        <v>-0.1110819198394899</v>
      </c>
      <c r="K30" s="119">
        <f t="shared" si="1"/>
        <v>-0.52578544604505517</v>
      </c>
      <c r="L30" s="119">
        <f t="shared" si="2"/>
        <v>-0.16218686417170688</v>
      </c>
    </row>
    <row r="31" spans="1:12" x14ac:dyDescent="0.2">
      <c r="B31" s="34">
        <v>26</v>
      </c>
      <c r="C31" s="48">
        <v>642031.69799999997</v>
      </c>
      <c r="D31" s="48">
        <v>594186.23100000003</v>
      </c>
      <c r="E31" s="48">
        <v>1114478.3219999999</v>
      </c>
      <c r="F31" s="48">
        <v>567492.40800000005</v>
      </c>
      <c r="G31" s="48">
        <v>339120.16899999999</v>
      </c>
      <c r="H31" s="48">
        <v>947514.95299999998</v>
      </c>
      <c r="J31" s="119">
        <f t="shared" si="0"/>
        <v>-0.11609908082762593</v>
      </c>
      <c r="K31" s="119">
        <f t="shared" si="1"/>
        <v>-0.42926956010194056</v>
      </c>
      <c r="L31" s="119">
        <f t="shared" si="2"/>
        <v>-0.14981302525505738</v>
      </c>
    </row>
    <row r="32" spans="1:12" x14ac:dyDescent="0.2">
      <c r="B32" s="34">
        <v>27</v>
      </c>
      <c r="C32" s="48">
        <v>629851.76599999995</v>
      </c>
      <c r="D32" s="48">
        <v>578419.54399999999</v>
      </c>
      <c r="E32" s="48">
        <v>1047389.4889999999</v>
      </c>
      <c r="F32" s="48">
        <v>540546.64600000007</v>
      </c>
      <c r="G32" s="48">
        <v>353044.05099999998</v>
      </c>
      <c r="H32" s="48">
        <v>897123.44800000009</v>
      </c>
      <c r="J32" s="119">
        <f t="shared" si="0"/>
        <v>-0.1417875202083658</v>
      </c>
      <c r="K32" s="119">
        <f t="shared" si="1"/>
        <v>-0.38964017612793528</v>
      </c>
      <c r="L32" s="119">
        <f t="shared" si="2"/>
        <v>-0.14346720353616213</v>
      </c>
    </row>
    <row r="33" spans="1:12" x14ac:dyDescent="0.2">
      <c r="B33" s="34">
        <v>28</v>
      </c>
      <c r="C33" s="48">
        <v>588620.45899999992</v>
      </c>
      <c r="D33" s="48">
        <v>556533.55900000001</v>
      </c>
      <c r="E33" s="48">
        <v>996849.02099999995</v>
      </c>
      <c r="F33" s="48">
        <v>540450.527</v>
      </c>
      <c r="G33" s="48">
        <v>377845.576</v>
      </c>
      <c r="H33" s="48">
        <v>913538.35599999991</v>
      </c>
      <c r="J33" s="119">
        <f t="shared" si="0"/>
        <v>-8.1835300257546637E-2</v>
      </c>
      <c r="K33" s="119">
        <f t="shared" si="1"/>
        <v>-0.32107315023567162</v>
      </c>
      <c r="L33" s="119">
        <f t="shared" si="2"/>
        <v>-8.3574004934494531E-2</v>
      </c>
    </row>
    <row r="34" spans="1:12" x14ac:dyDescent="0.2">
      <c r="A34" s="34" t="s">
        <v>90</v>
      </c>
      <c r="B34" s="34">
        <v>29</v>
      </c>
      <c r="C34" s="48">
        <v>581553.64199999999</v>
      </c>
      <c r="D34" s="48">
        <v>553661.84499999997</v>
      </c>
      <c r="E34" s="48">
        <v>982393.77000000014</v>
      </c>
      <c r="F34" s="48">
        <v>534491.7030000001</v>
      </c>
      <c r="G34" s="48">
        <v>375332.27100000007</v>
      </c>
      <c r="H34" s="48">
        <v>914054.60799999989</v>
      </c>
      <c r="J34" s="119">
        <f t="shared" si="0"/>
        <v>-8.0924502231902271E-2</v>
      </c>
      <c r="K34" s="119">
        <f t="shared" si="1"/>
        <v>-0.32209113849989052</v>
      </c>
      <c r="L34" s="119">
        <f t="shared" si="2"/>
        <v>-6.9563920381946476E-2</v>
      </c>
    </row>
    <row r="35" spans="1:12" x14ac:dyDescent="0.2">
      <c r="B35" s="34">
        <v>30</v>
      </c>
      <c r="C35" s="48">
        <v>584507.29099999997</v>
      </c>
      <c r="D35" s="48">
        <v>510693.80900000001</v>
      </c>
      <c r="E35" s="48">
        <v>947529.05099999998</v>
      </c>
      <c r="F35" s="48">
        <v>536372.69999999995</v>
      </c>
      <c r="G35" s="48">
        <v>366161.97500000003</v>
      </c>
      <c r="H35" s="48">
        <v>895506.11400000006</v>
      </c>
      <c r="J35" s="119">
        <f t="shared" si="0"/>
        <v>-8.2350711002508292E-2</v>
      </c>
      <c r="K35" s="119">
        <f t="shared" si="1"/>
        <v>-0.28301074235266471</v>
      </c>
      <c r="L35" s="119">
        <f t="shared" si="2"/>
        <v>-5.4903791018434872E-2</v>
      </c>
    </row>
    <row r="36" spans="1:12" x14ac:dyDescent="0.2">
      <c r="B36" s="34">
        <v>31</v>
      </c>
      <c r="C36" s="48">
        <v>600789.81599999999</v>
      </c>
      <c r="D36" s="48">
        <v>510200.72500000003</v>
      </c>
      <c r="E36" s="48">
        <v>950969.54900000012</v>
      </c>
      <c r="F36" s="48">
        <v>566551.25100000005</v>
      </c>
      <c r="G36" s="48">
        <v>382356.06199999992</v>
      </c>
      <c r="H36" s="48">
        <v>943429.24499999988</v>
      </c>
      <c r="J36" s="119">
        <f t="shared" si="0"/>
        <v>-5.6989256622152769E-2</v>
      </c>
      <c r="K36" s="119">
        <f t="shared" si="1"/>
        <v>-0.25057718802732026</v>
      </c>
      <c r="L36" s="119">
        <f t="shared" si="2"/>
        <v>-7.9290698718263962E-3</v>
      </c>
    </row>
    <row r="37" spans="1:12" x14ac:dyDescent="0.2">
      <c r="B37" s="34">
        <v>32</v>
      </c>
      <c r="C37" s="48">
        <v>624276.96600000013</v>
      </c>
      <c r="D37" s="48">
        <v>564967.32799999998</v>
      </c>
      <c r="E37" s="48">
        <v>1018852.8429999999</v>
      </c>
      <c r="F37" s="48">
        <v>561055.99899999995</v>
      </c>
      <c r="G37" s="48">
        <v>379631.90800000005</v>
      </c>
      <c r="H37" s="48">
        <v>966732.86100000015</v>
      </c>
      <c r="J37" s="119">
        <f t="shared" si="0"/>
        <v>-0.10127070265796122</v>
      </c>
      <c r="K37" s="119">
        <f t="shared" si="1"/>
        <v>-0.32804626181852403</v>
      </c>
      <c r="L37" s="119">
        <f t="shared" si="2"/>
        <v>-5.1155554364978824E-2</v>
      </c>
    </row>
    <row r="38" spans="1:12" x14ac:dyDescent="0.2">
      <c r="A38" s="34" t="s">
        <v>89</v>
      </c>
      <c r="B38" s="34">
        <v>33</v>
      </c>
      <c r="C38" s="48">
        <v>617592.20799999998</v>
      </c>
      <c r="D38" s="48">
        <v>544872.18700000003</v>
      </c>
      <c r="E38" s="48">
        <v>1122826.02</v>
      </c>
      <c r="F38" s="48">
        <v>573496.82199999993</v>
      </c>
      <c r="G38" s="48">
        <v>369759.23300000007</v>
      </c>
      <c r="H38" s="48">
        <v>1047682.4199999999</v>
      </c>
      <c r="I38" s="36"/>
      <c r="J38" s="119">
        <f t="shared" ref="J38:J57" si="3">(F38-C38)/C38</f>
        <v>-7.13988703691677E-2</v>
      </c>
      <c r="K38" s="119">
        <f t="shared" ref="K38:K57" si="4">(G38-D38)/D38</f>
        <v>-0.3213835431097164</v>
      </c>
      <c r="L38" s="119">
        <f t="shared" ref="L38:L57" si="5">(H38-E38)/E38</f>
        <v>-6.6923636130199485E-2</v>
      </c>
    </row>
    <row r="39" spans="1:12" x14ac:dyDescent="0.2">
      <c r="B39" s="34">
        <v>34</v>
      </c>
      <c r="C39" s="48">
        <v>655711.20600000001</v>
      </c>
      <c r="D39" s="48">
        <v>623639.67800000007</v>
      </c>
      <c r="E39" s="48">
        <v>1181714.365</v>
      </c>
      <c r="F39" s="48">
        <v>621731.27599999995</v>
      </c>
      <c r="G39" s="48">
        <v>391329.978</v>
      </c>
      <c r="H39" s="48">
        <v>1157411.26</v>
      </c>
      <c r="I39" s="36"/>
      <c r="J39" s="119">
        <f t="shared" si="3"/>
        <v>-5.1821487400354194E-2</v>
      </c>
      <c r="K39" s="124">
        <f t="shared" si="4"/>
        <v>-0.37250628559268811</v>
      </c>
      <c r="L39" s="119">
        <f t="shared" si="5"/>
        <v>-2.0565972387075096E-2</v>
      </c>
    </row>
    <row r="40" spans="1:12" x14ac:dyDescent="0.2">
      <c r="B40" s="34">
        <v>35</v>
      </c>
      <c r="C40" s="48">
        <v>670380.00699999998</v>
      </c>
      <c r="D40" s="48">
        <v>638464.12300000002</v>
      </c>
      <c r="E40" s="48">
        <v>1186460.047</v>
      </c>
      <c r="F40" s="48">
        <v>610649.78599999996</v>
      </c>
      <c r="G40" s="48">
        <v>377561.68400000001</v>
      </c>
      <c r="H40" s="48">
        <v>1143324.409</v>
      </c>
      <c r="I40" s="36"/>
      <c r="J40" s="119">
        <f t="shared" si="3"/>
        <v>-8.9099048862297026E-2</v>
      </c>
      <c r="K40" s="119">
        <f t="shared" si="4"/>
        <v>-0.40864072013017405</v>
      </c>
      <c r="L40" s="119">
        <f t="shared" si="5"/>
        <v>-3.6356587066770425E-2</v>
      </c>
    </row>
    <row r="41" spans="1:12" x14ac:dyDescent="0.2">
      <c r="B41" s="34">
        <v>36</v>
      </c>
      <c r="C41" s="48">
        <v>648011.19199999992</v>
      </c>
      <c r="D41" s="48">
        <v>630147.42799999996</v>
      </c>
      <c r="E41" s="48">
        <v>1203248.6740000001</v>
      </c>
      <c r="F41" s="48">
        <v>618944.60600000003</v>
      </c>
      <c r="G41" s="48">
        <v>366795.25300000003</v>
      </c>
      <c r="H41" s="48">
        <v>1144220.5929999999</v>
      </c>
      <c r="I41" s="36"/>
      <c r="J41" s="119">
        <f t="shared" si="3"/>
        <v>-4.4855067873580644E-2</v>
      </c>
      <c r="K41" s="119">
        <f t="shared" si="4"/>
        <v>-0.41792152645269537</v>
      </c>
      <c r="L41" s="119">
        <f t="shared" si="5"/>
        <v>-4.9057258300373767E-2</v>
      </c>
    </row>
    <row r="42" spans="1:12" x14ac:dyDescent="0.2">
      <c r="B42" s="34">
        <v>37</v>
      </c>
      <c r="C42" s="48">
        <v>656981.43500000006</v>
      </c>
      <c r="D42" s="48">
        <v>522874.80499999993</v>
      </c>
      <c r="E42" s="48">
        <v>1139439.675</v>
      </c>
      <c r="F42" s="48">
        <v>618645.40300000005</v>
      </c>
      <c r="G42" s="48">
        <v>451656.54399999994</v>
      </c>
      <c r="H42" s="48">
        <v>1167249.08</v>
      </c>
      <c r="I42" s="36"/>
      <c r="J42" s="119">
        <f t="shared" si="3"/>
        <v>-5.8351773669220959E-2</v>
      </c>
      <c r="K42" s="119">
        <f t="shared" si="4"/>
        <v>-0.13620518777912813</v>
      </c>
      <c r="L42" s="119">
        <f t="shared" si="5"/>
        <v>2.440621088606558E-2</v>
      </c>
    </row>
    <row r="43" spans="1:12" x14ac:dyDescent="0.2">
      <c r="A43" s="34" t="s">
        <v>88</v>
      </c>
      <c r="B43" s="34">
        <v>38</v>
      </c>
      <c r="C43" s="48">
        <v>652098.14899999998</v>
      </c>
      <c r="D43" s="48">
        <v>510945.02300000004</v>
      </c>
      <c r="E43" s="48">
        <v>1119436.723</v>
      </c>
      <c r="F43" s="48">
        <v>625814.90199999989</v>
      </c>
      <c r="G43" s="48">
        <v>455724.05900000007</v>
      </c>
      <c r="H43" s="48">
        <v>1175225.138</v>
      </c>
      <c r="I43" s="36"/>
      <c r="J43" s="119">
        <f t="shared" si="3"/>
        <v>-4.0305661103785917E-2</v>
      </c>
      <c r="K43" s="119">
        <f t="shared" si="4"/>
        <v>-0.1080761364026438</v>
      </c>
      <c r="L43" s="119">
        <f t="shared" si="5"/>
        <v>4.9836148711015653E-2</v>
      </c>
    </row>
    <row r="44" spans="1:12" x14ac:dyDescent="0.2">
      <c r="B44" s="34">
        <v>39</v>
      </c>
      <c r="C44" s="48">
        <v>659667.9169999999</v>
      </c>
      <c r="D44" s="48">
        <v>648707.92299999995</v>
      </c>
      <c r="E44" s="48">
        <v>1186866.18</v>
      </c>
      <c r="F44" s="48">
        <v>627628.45600000001</v>
      </c>
      <c r="G44" s="48">
        <v>437484.533</v>
      </c>
      <c r="H44" s="48">
        <v>1166565.1199999999</v>
      </c>
      <c r="I44" s="36"/>
      <c r="J44" s="119">
        <f t="shared" si="3"/>
        <v>-4.8569075703586019E-2</v>
      </c>
      <c r="K44" s="119">
        <f t="shared" si="4"/>
        <v>-0.32560630525858397</v>
      </c>
      <c r="L44" s="119">
        <f t="shared" si="5"/>
        <v>-1.7104759021779572E-2</v>
      </c>
    </row>
    <row r="45" spans="1:12" x14ac:dyDescent="0.2">
      <c r="B45" s="34">
        <v>40</v>
      </c>
      <c r="C45" s="48">
        <v>653774.96</v>
      </c>
      <c r="D45" s="48">
        <v>648432.11699999997</v>
      </c>
      <c r="E45" s="48">
        <v>1182762.861</v>
      </c>
      <c r="F45" s="48">
        <v>626355.58399999992</v>
      </c>
      <c r="G45" s="48">
        <v>458681.66000000003</v>
      </c>
      <c r="H45" s="48">
        <v>1177121.862</v>
      </c>
      <c r="I45" s="36"/>
      <c r="J45" s="119">
        <f t="shared" si="3"/>
        <v>-4.1940082868882053E-2</v>
      </c>
      <c r="K45" s="119">
        <f t="shared" si="4"/>
        <v>-0.29262964005837477</v>
      </c>
      <c r="L45" s="125">
        <f t="shared" si="5"/>
        <v>-4.7693406565291778E-3</v>
      </c>
    </row>
    <row r="46" spans="1:12" x14ac:dyDescent="0.2">
      <c r="B46" s="34">
        <v>41</v>
      </c>
      <c r="C46" s="48">
        <v>654045.38900000008</v>
      </c>
      <c r="D46" s="48">
        <v>655476.125</v>
      </c>
      <c r="E46" s="48">
        <v>1178933.3390000002</v>
      </c>
      <c r="F46" s="48">
        <v>622779.36999999988</v>
      </c>
      <c r="G46" s="48">
        <v>400112.64899999998</v>
      </c>
      <c r="H46" s="48">
        <v>1171275.4450000001</v>
      </c>
      <c r="I46" s="36"/>
      <c r="J46" s="119">
        <f t="shared" si="3"/>
        <v>-4.7804050798071145E-2</v>
      </c>
      <c r="K46" s="119">
        <f t="shared" si="4"/>
        <v>-0.38958470989313304</v>
      </c>
      <c r="L46" s="119">
        <f t="shared" si="5"/>
        <v>-6.4956123867832075E-3</v>
      </c>
    </row>
    <row r="47" spans="1:12" x14ac:dyDescent="0.2">
      <c r="A47" s="34" t="s">
        <v>86</v>
      </c>
      <c r="B47" s="34">
        <v>42</v>
      </c>
      <c r="C47" s="48">
        <v>654505.84200000006</v>
      </c>
      <c r="D47" s="48">
        <v>613231.27300000004</v>
      </c>
      <c r="E47" s="48">
        <v>1183012.4029999999</v>
      </c>
      <c r="F47" s="48">
        <v>626828.76699999999</v>
      </c>
      <c r="G47" s="48">
        <v>460207.22900000005</v>
      </c>
      <c r="H47" s="48">
        <v>1169903.1059999999</v>
      </c>
      <c r="I47" s="36"/>
      <c r="J47" s="119">
        <f t="shared" si="3"/>
        <v>-4.228697931163778E-2</v>
      </c>
      <c r="K47" s="119">
        <f t="shared" si="4"/>
        <v>-0.24953724758913262</v>
      </c>
      <c r="L47" s="119">
        <f t="shared" si="5"/>
        <v>-1.108128449605107E-2</v>
      </c>
    </row>
    <row r="48" spans="1:12" x14ac:dyDescent="0.2">
      <c r="B48" s="34">
        <v>43</v>
      </c>
      <c r="C48" s="48">
        <v>656267.56200000003</v>
      </c>
      <c r="D48" s="48">
        <v>649564.55700000003</v>
      </c>
      <c r="E48" s="48">
        <v>1189627.6120000002</v>
      </c>
      <c r="F48" s="48">
        <v>624707.00399999996</v>
      </c>
      <c r="G48" s="48">
        <v>480708.28200000006</v>
      </c>
      <c r="H48" s="48">
        <v>1198556.706</v>
      </c>
      <c r="I48" s="36"/>
      <c r="J48" s="119">
        <f t="shared" si="3"/>
        <v>-4.8090991887238935E-2</v>
      </c>
      <c r="K48" s="119">
        <f t="shared" si="4"/>
        <v>-0.2599530303498378</v>
      </c>
      <c r="L48" s="119">
        <f t="shared" si="5"/>
        <v>7.5057891309266338E-3</v>
      </c>
    </row>
    <row r="49" spans="1:12" x14ac:dyDescent="0.2">
      <c r="B49" s="34">
        <v>44</v>
      </c>
      <c r="C49" s="48">
        <v>651178.79299999995</v>
      </c>
      <c r="D49" s="48">
        <v>629142.83000000007</v>
      </c>
      <c r="E49" s="48">
        <v>1179604.202</v>
      </c>
      <c r="F49" s="48">
        <v>621524.07199999993</v>
      </c>
      <c r="G49" s="48">
        <v>381348.12200000009</v>
      </c>
      <c r="H49" s="48">
        <v>1141294.05</v>
      </c>
      <c r="I49" s="36"/>
      <c r="J49" s="119">
        <f t="shared" si="3"/>
        <v>-4.5540059533234867E-2</v>
      </c>
      <c r="K49" s="119">
        <f t="shared" si="4"/>
        <v>-0.39386081535730122</v>
      </c>
      <c r="L49" s="119">
        <f t="shared" si="5"/>
        <v>-3.2477124051479088E-2</v>
      </c>
    </row>
    <row r="50" spans="1:12" x14ac:dyDescent="0.2">
      <c r="B50" s="34">
        <v>45</v>
      </c>
      <c r="C50" s="48">
        <v>656063.78799999994</v>
      </c>
      <c r="D50" s="48">
        <v>670290.92299999995</v>
      </c>
      <c r="E50" s="48">
        <v>1208571.808</v>
      </c>
      <c r="F50" s="48">
        <v>630189.66000000015</v>
      </c>
      <c r="G50" s="48">
        <v>429103.69699999993</v>
      </c>
      <c r="H50" s="48">
        <v>1135003.5830000001</v>
      </c>
      <c r="I50" s="36"/>
      <c r="J50" s="119">
        <f t="shared" si="3"/>
        <v>-3.943843338599233E-2</v>
      </c>
      <c r="K50" s="119">
        <f t="shared" si="4"/>
        <v>-0.35982469361292552</v>
      </c>
      <c r="L50" s="119">
        <f t="shared" si="5"/>
        <v>-6.0872034671852829E-2</v>
      </c>
    </row>
    <row r="51" spans="1:12" x14ac:dyDescent="0.2">
      <c r="A51" s="34" t="s">
        <v>85</v>
      </c>
      <c r="B51" s="34">
        <v>46</v>
      </c>
      <c r="C51" s="48">
        <v>662432.92900000012</v>
      </c>
      <c r="D51" s="48">
        <v>666360.17800000007</v>
      </c>
      <c r="E51" s="48">
        <v>1213724.2120000001</v>
      </c>
      <c r="F51" s="48">
        <v>612681.554</v>
      </c>
      <c r="G51" s="48">
        <v>499843.27799999999</v>
      </c>
      <c r="H51" s="48">
        <v>1191063.56</v>
      </c>
      <c r="I51" s="36"/>
      <c r="J51" s="119">
        <f t="shared" si="3"/>
        <v>-7.5104018568497383E-2</v>
      </c>
      <c r="K51" s="119">
        <f t="shared" si="4"/>
        <v>-0.24989023278638969</v>
      </c>
      <c r="L51" s="119">
        <f t="shared" si="5"/>
        <v>-1.8670346834936503E-2</v>
      </c>
    </row>
    <row r="52" spans="1:12" x14ac:dyDescent="0.2">
      <c r="B52" s="34">
        <v>47</v>
      </c>
      <c r="C52" s="48">
        <v>669654.08100000001</v>
      </c>
      <c r="D52" s="48">
        <v>670954.38800000015</v>
      </c>
      <c r="E52" s="48">
        <v>1219637.4370000002</v>
      </c>
      <c r="F52" s="48">
        <v>607646.83899999992</v>
      </c>
      <c r="G52" s="48">
        <v>487369.48599999998</v>
      </c>
      <c r="H52" s="48">
        <v>1184585.4739999999</v>
      </c>
      <c r="I52" s="36"/>
      <c r="J52" s="119">
        <f t="shared" si="3"/>
        <v>-9.2595929389998125E-2</v>
      </c>
      <c r="K52" s="119">
        <f t="shared" si="4"/>
        <v>-0.2736175592311651</v>
      </c>
      <c r="L52" s="119">
        <f t="shared" si="5"/>
        <v>-2.8739658144816538E-2</v>
      </c>
    </row>
    <row r="53" spans="1:12" x14ac:dyDescent="0.2">
      <c r="B53" s="34">
        <v>48</v>
      </c>
      <c r="C53" s="48">
        <v>667951.70600000001</v>
      </c>
      <c r="D53" s="48">
        <v>668556.39999999991</v>
      </c>
      <c r="E53" s="48">
        <v>1207004.834</v>
      </c>
      <c r="F53" s="48">
        <v>637459.46299999999</v>
      </c>
      <c r="G53" s="48">
        <v>506933.13899999997</v>
      </c>
      <c r="H53" s="48">
        <v>1198932.108</v>
      </c>
      <c r="I53" s="36"/>
      <c r="J53" s="119">
        <f t="shared" si="3"/>
        <v>-4.5650370717070995E-2</v>
      </c>
      <c r="K53" s="119">
        <f t="shared" si="4"/>
        <v>-0.24174962800445851</v>
      </c>
      <c r="L53" s="119">
        <f t="shared" si="5"/>
        <v>-6.688230048961033E-3</v>
      </c>
    </row>
    <row r="54" spans="1:12" x14ac:dyDescent="0.2">
      <c r="B54" s="34">
        <v>49</v>
      </c>
      <c r="C54" s="48">
        <v>665856.66999999993</v>
      </c>
      <c r="D54" s="48">
        <v>672766.11699999997</v>
      </c>
      <c r="E54" s="48">
        <v>1211454.125</v>
      </c>
      <c r="F54" s="48">
        <v>606547.03099999996</v>
      </c>
      <c r="G54" s="48">
        <v>411399.48900000006</v>
      </c>
      <c r="H54" s="48">
        <v>1207206.1620000002</v>
      </c>
      <c r="I54" s="36"/>
      <c r="J54" s="119">
        <f t="shared" si="3"/>
        <v>-8.9072681362491982E-2</v>
      </c>
      <c r="K54" s="119">
        <f t="shared" si="4"/>
        <v>-0.388495528231247</v>
      </c>
      <c r="L54" s="119">
        <f t="shared" si="5"/>
        <v>-3.5064992659129836E-3</v>
      </c>
    </row>
    <row r="55" spans="1:12" x14ac:dyDescent="0.2">
      <c r="A55" s="34" t="s">
        <v>84</v>
      </c>
      <c r="B55" s="34">
        <v>50</v>
      </c>
      <c r="C55" s="48">
        <v>671218.30699999991</v>
      </c>
      <c r="D55" s="48">
        <v>669585.22100000002</v>
      </c>
      <c r="E55" s="48">
        <v>1201440.9530000002</v>
      </c>
      <c r="F55" s="48">
        <v>600376.39</v>
      </c>
      <c r="G55" s="48">
        <v>422929.223</v>
      </c>
      <c r="H55" s="48">
        <v>1221531.673</v>
      </c>
      <c r="I55" s="36"/>
      <c r="J55" s="119">
        <f t="shared" si="3"/>
        <v>-0.10554228968608853</v>
      </c>
      <c r="K55" s="119">
        <f t="shared" si="4"/>
        <v>-0.36837132939049744</v>
      </c>
      <c r="L55" s="119">
        <f t="shared" si="5"/>
        <v>1.6722186762348309E-2</v>
      </c>
    </row>
    <row r="56" spans="1:12" x14ac:dyDescent="0.2">
      <c r="B56" s="34">
        <v>51</v>
      </c>
      <c r="C56" s="48">
        <v>688259.84100000001</v>
      </c>
      <c r="D56" s="48">
        <v>689060.83100000001</v>
      </c>
      <c r="E56" s="48">
        <v>1235119.625</v>
      </c>
      <c r="F56" s="48">
        <v>633898.91200000001</v>
      </c>
      <c r="G56" s="48">
        <v>529577.59699999995</v>
      </c>
      <c r="H56" s="48">
        <v>1253564.041</v>
      </c>
      <c r="I56" s="36"/>
      <c r="J56" s="119">
        <f t="shared" si="3"/>
        <v>-7.89831481683093E-2</v>
      </c>
      <c r="K56" s="119">
        <f t="shared" si="4"/>
        <v>-0.23145015189522514</v>
      </c>
      <c r="L56" s="119">
        <f t="shared" si="5"/>
        <v>1.4933303322744926E-2</v>
      </c>
    </row>
    <row r="57" spans="1:12" x14ac:dyDescent="0.2">
      <c r="B57" s="34">
        <v>52</v>
      </c>
      <c r="C57" s="48">
        <v>574719.995</v>
      </c>
      <c r="D57" s="48">
        <v>565693.55799999996</v>
      </c>
      <c r="E57" s="48">
        <v>921414.924</v>
      </c>
      <c r="F57" s="48">
        <v>554222.63699999999</v>
      </c>
      <c r="G57" s="48">
        <v>478378.57499999995</v>
      </c>
      <c r="H57" s="48">
        <v>1041087.193</v>
      </c>
      <c r="J57" s="119">
        <f t="shared" si="3"/>
        <v>-3.5664946718967049E-2</v>
      </c>
      <c r="K57" s="119">
        <f t="shared" si="4"/>
        <v>-0.15435032229941006</v>
      </c>
      <c r="L57" s="119">
        <f t="shared" si="5"/>
        <v>0.12987880474139138</v>
      </c>
    </row>
    <row r="58" spans="1:12" x14ac:dyDescent="0.2">
      <c r="B58" s="34">
        <v>53</v>
      </c>
      <c r="C58" s="119"/>
      <c r="E58" s="51" t="s">
        <v>284</v>
      </c>
      <c r="F58" s="51" t="s">
        <v>284</v>
      </c>
      <c r="G58" s="51" t="s">
        <v>284</v>
      </c>
      <c r="H58" s="51" t="s">
        <v>284</v>
      </c>
      <c r="J58" s="51" t="s">
        <v>284</v>
      </c>
      <c r="K58" s="51" t="s">
        <v>284</v>
      </c>
      <c r="L58" s="51" t="s">
        <v>284</v>
      </c>
    </row>
    <row r="59" spans="1:12" x14ac:dyDescent="0.2">
      <c r="C59" s="119"/>
    </row>
    <row r="60" spans="1:12" x14ac:dyDescent="0.2">
      <c r="A60" s="253" t="s">
        <v>80</v>
      </c>
      <c r="I60" s="36"/>
    </row>
    <row r="61" spans="1:12" x14ac:dyDescent="0.2">
      <c r="A61" s="33" t="s">
        <v>83</v>
      </c>
      <c r="I61" s="36"/>
    </row>
    <row r="62" spans="1:12" x14ac:dyDescent="0.2">
      <c r="I62" s="36"/>
    </row>
    <row r="63" spans="1:12" x14ac:dyDescent="0.2">
      <c r="I63" s="36"/>
    </row>
    <row r="64" spans="1:12" x14ac:dyDescent="0.2">
      <c r="I64" s="36"/>
    </row>
    <row r="65" spans="3:9" x14ac:dyDescent="0.2">
      <c r="I65" s="36"/>
    </row>
    <row r="66" spans="3:9" x14ac:dyDescent="0.2">
      <c r="I66" s="36"/>
    </row>
    <row r="67" spans="3:9" x14ac:dyDescent="0.2">
      <c r="I67" s="36"/>
    </row>
    <row r="68" spans="3:9" x14ac:dyDescent="0.2">
      <c r="C68" s="126"/>
      <c r="D68" s="126"/>
      <c r="E68" s="126"/>
      <c r="F68" s="126"/>
      <c r="G68" s="127"/>
      <c r="I68" s="36"/>
    </row>
    <row r="69" spans="3:9" x14ac:dyDescent="0.2">
      <c r="F69" s="126"/>
      <c r="G69" s="128"/>
      <c r="I69" s="36"/>
    </row>
    <row r="70" spans="3:9" x14ac:dyDescent="0.2">
      <c r="F70" s="126"/>
      <c r="G70" s="128"/>
      <c r="I70" s="36"/>
    </row>
    <row r="71" spans="3:9" x14ac:dyDescent="0.2">
      <c r="F71" s="126"/>
      <c r="G71" s="128"/>
      <c r="I71" s="36"/>
    </row>
    <row r="72" spans="3:9" x14ac:dyDescent="0.2">
      <c r="F72" s="126"/>
      <c r="G72" s="128"/>
      <c r="I72" s="36"/>
    </row>
    <row r="73" spans="3:9" x14ac:dyDescent="0.2">
      <c r="F73" s="126"/>
      <c r="G73" s="128"/>
      <c r="I73" s="36"/>
    </row>
    <row r="74" spans="3:9" x14ac:dyDescent="0.2">
      <c r="F74" s="126"/>
      <c r="G74" s="128"/>
      <c r="I74" s="36"/>
    </row>
    <row r="75" spans="3:9" x14ac:dyDescent="0.2">
      <c r="F75" s="126"/>
      <c r="G75" s="128"/>
    </row>
    <row r="76" spans="3:9" x14ac:dyDescent="0.2">
      <c r="F76" s="126"/>
      <c r="G76" s="128"/>
    </row>
    <row r="77" spans="3:9" x14ac:dyDescent="0.2">
      <c r="F77" s="126"/>
      <c r="G77" s="128"/>
    </row>
    <row r="78" spans="3:9" x14ac:dyDescent="0.2">
      <c r="F78" s="126"/>
      <c r="G78" s="128"/>
    </row>
    <row r="79" spans="3:9" x14ac:dyDescent="0.2">
      <c r="F79" s="126"/>
      <c r="G79" s="128"/>
    </row>
    <row r="80" spans="3:9" x14ac:dyDescent="0.2">
      <c r="F80" s="126"/>
      <c r="G80" s="128"/>
    </row>
    <row r="81" spans="6:7" x14ac:dyDescent="0.2">
      <c r="F81" s="126"/>
      <c r="G81" s="128"/>
    </row>
    <row r="82" spans="6:7" x14ac:dyDescent="0.2">
      <c r="F82" s="126"/>
      <c r="G82" s="128"/>
    </row>
    <row r="83" spans="6:7" x14ac:dyDescent="0.2">
      <c r="F83" s="126"/>
      <c r="G83" s="128"/>
    </row>
    <row r="84" spans="6:7" x14ac:dyDescent="0.2">
      <c r="F84" s="126"/>
      <c r="G84" s="128"/>
    </row>
    <row r="85" spans="6:7" x14ac:dyDescent="0.2">
      <c r="F85" s="126"/>
      <c r="G85" s="128"/>
    </row>
    <row r="86" spans="6:7" x14ac:dyDescent="0.2">
      <c r="F86" s="126"/>
      <c r="G86" s="128"/>
    </row>
    <row r="87" spans="6:7" x14ac:dyDescent="0.2">
      <c r="F87" s="126"/>
      <c r="G87" s="128"/>
    </row>
    <row r="88" spans="6:7" x14ac:dyDescent="0.2">
      <c r="F88" s="126"/>
      <c r="G88" s="128"/>
    </row>
    <row r="89" spans="6:7" x14ac:dyDescent="0.2">
      <c r="F89" s="126"/>
      <c r="G89" s="128"/>
    </row>
    <row r="90" spans="6:7" x14ac:dyDescent="0.2">
      <c r="F90" s="126"/>
      <c r="G90" s="128"/>
    </row>
    <row r="91" spans="6:7" x14ac:dyDescent="0.2">
      <c r="F91" s="126"/>
      <c r="G91" s="128"/>
    </row>
    <row r="92" spans="6:7" x14ac:dyDescent="0.2">
      <c r="F92" s="126"/>
      <c r="G92" s="128"/>
    </row>
    <row r="93" spans="6:7" x14ac:dyDescent="0.2">
      <c r="F93" s="126"/>
      <c r="G93" s="128"/>
    </row>
    <row r="94" spans="6:7" x14ac:dyDescent="0.2">
      <c r="F94" s="126"/>
      <c r="G94" s="128"/>
    </row>
    <row r="95" spans="6:7" x14ac:dyDescent="0.2">
      <c r="F95" s="126"/>
      <c r="G95" s="128"/>
    </row>
    <row r="96" spans="6:7" x14ac:dyDescent="0.2">
      <c r="F96" s="126"/>
      <c r="G96" s="128"/>
    </row>
    <row r="97" spans="3:7" x14ac:dyDescent="0.2">
      <c r="F97" s="126"/>
      <c r="G97" s="128"/>
    </row>
    <row r="98" spans="3:7" x14ac:dyDescent="0.2">
      <c r="F98" s="126"/>
      <c r="G98" s="128"/>
    </row>
    <row r="99" spans="3:7" x14ac:dyDescent="0.2">
      <c r="F99" s="126"/>
      <c r="G99" s="128"/>
    </row>
    <row r="100" spans="3:7" x14ac:dyDescent="0.2">
      <c r="F100" s="126"/>
      <c r="G100" s="128"/>
    </row>
    <row r="101" spans="3:7" x14ac:dyDescent="0.2">
      <c r="F101" s="126"/>
      <c r="G101" s="128"/>
    </row>
    <row r="102" spans="3:7" x14ac:dyDescent="0.2">
      <c r="F102" s="126"/>
      <c r="G102" s="128"/>
    </row>
    <row r="103" spans="3:7" x14ac:dyDescent="0.2">
      <c r="F103" s="126"/>
      <c r="G103" s="128"/>
    </row>
    <row r="104" spans="3:7" x14ac:dyDescent="0.2">
      <c r="F104" s="126"/>
      <c r="G104" s="128"/>
    </row>
    <row r="105" spans="3:7" x14ac:dyDescent="0.2">
      <c r="F105" s="126"/>
      <c r="G105" s="128"/>
    </row>
    <row r="106" spans="3:7" x14ac:dyDescent="0.2">
      <c r="F106" s="126"/>
      <c r="G106" s="128"/>
    </row>
    <row r="107" spans="3:7" x14ac:dyDescent="0.2">
      <c r="C107" s="129"/>
      <c r="D107" s="129"/>
      <c r="E107" s="129"/>
      <c r="F107" s="126"/>
      <c r="G107" s="128"/>
    </row>
    <row r="108" spans="3:7" x14ac:dyDescent="0.2">
      <c r="C108" s="129"/>
      <c r="D108" s="129"/>
      <c r="E108" s="129"/>
      <c r="F108" s="126"/>
      <c r="G108" s="128"/>
    </row>
    <row r="109" spans="3:7" x14ac:dyDescent="0.2">
      <c r="C109" s="129"/>
      <c r="D109" s="129"/>
      <c r="E109" s="129"/>
      <c r="F109" s="126"/>
      <c r="G109" s="128"/>
    </row>
    <row r="110" spans="3:7" x14ac:dyDescent="0.2">
      <c r="C110" s="129"/>
      <c r="D110" s="129"/>
      <c r="E110" s="129"/>
      <c r="F110" s="126"/>
      <c r="G110" s="128"/>
    </row>
    <row r="111" spans="3:7" x14ac:dyDescent="0.2">
      <c r="C111" s="129"/>
      <c r="D111" s="129"/>
      <c r="E111" s="129"/>
      <c r="F111" s="126"/>
      <c r="G111" s="128"/>
    </row>
    <row r="112" spans="3:7" x14ac:dyDescent="0.2">
      <c r="C112" s="129"/>
      <c r="D112" s="129"/>
      <c r="E112" s="129"/>
      <c r="F112" s="126"/>
    </row>
    <row r="113" spans="3:6" x14ac:dyDescent="0.2">
      <c r="C113" s="129"/>
      <c r="D113" s="129"/>
      <c r="E113" s="129"/>
      <c r="F113" s="126"/>
    </row>
    <row r="114" spans="3:6" x14ac:dyDescent="0.2">
      <c r="C114" s="129"/>
      <c r="D114" s="129"/>
      <c r="E114" s="129"/>
      <c r="F114" s="126"/>
    </row>
    <row r="115" spans="3:6" x14ac:dyDescent="0.2">
      <c r="C115" s="129"/>
      <c r="D115" s="129"/>
      <c r="E115" s="129"/>
      <c r="F115" s="126"/>
    </row>
    <row r="116" spans="3:6" x14ac:dyDescent="0.2">
      <c r="C116" s="129"/>
      <c r="D116" s="129"/>
      <c r="E116" s="129"/>
      <c r="F116" s="126"/>
    </row>
    <row r="117" spans="3:6" x14ac:dyDescent="0.2">
      <c r="C117" s="129"/>
      <c r="D117" s="129"/>
      <c r="E117" s="129"/>
      <c r="F117" s="126"/>
    </row>
    <row r="118" spans="3:6" x14ac:dyDescent="0.2">
      <c r="C118" s="129"/>
      <c r="D118" s="129"/>
      <c r="E118" s="129"/>
      <c r="F118" s="126"/>
    </row>
    <row r="119" spans="3:6" x14ac:dyDescent="0.2">
      <c r="C119" s="129"/>
      <c r="D119" s="129"/>
      <c r="E119" s="129"/>
      <c r="F119" s="126"/>
    </row>
    <row r="120" spans="3:6" x14ac:dyDescent="0.2">
      <c r="C120" s="129"/>
      <c r="D120" s="129"/>
      <c r="E120" s="129"/>
      <c r="F120" s="126"/>
    </row>
    <row r="121" spans="3:6" x14ac:dyDescent="0.2">
      <c r="C121" s="129"/>
      <c r="D121" s="129"/>
      <c r="E121" s="129"/>
      <c r="F121" s="126"/>
    </row>
    <row r="122" spans="3:6" x14ac:dyDescent="0.2">
      <c r="C122" s="129"/>
      <c r="D122" s="129"/>
      <c r="E122" s="129"/>
      <c r="F122" s="126"/>
    </row>
    <row r="123" spans="3:6" x14ac:dyDescent="0.2">
      <c r="C123" s="129"/>
      <c r="D123" s="129"/>
      <c r="E123" s="129"/>
      <c r="F123" s="126"/>
    </row>
    <row r="124" spans="3:6" x14ac:dyDescent="0.2">
      <c r="C124" s="129"/>
      <c r="D124" s="129"/>
      <c r="E124" s="129"/>
      <c r="F124" s="126"/>
    </row>
    <row r="125" spans="3:6" x14ac:dyDescent="0.2">
      <c r="C125" s="129"/>
      <c r="D125" s="129"/>
      <c r="E125" s="129"/>
      <c r="F125" s="126"/>
    </row>
    <row r="126" spans="3:6" x14ac:dyDescent="0.2">
      <c r="C126" s="129"/>
      <c r="D126" s="129"/>
      <c r="E126" s="129"/>
      <c r="F126" s="126"/>
    </row>
    <row r="127" spans="3:6" x14ac:dyDescent="0.2">
      <c r="C127" s="129"/>
      <c r="D127" s="129"/>
      <c r="E127" s="129"/>
      <c r="F127" s="126"/>
    </row>
    <row r="128" spans="3:6" x14ac:dyDescent="0.2">
      <c r="C128" s="129"/>
      <c r="D128" s="129"/>
      <c r="E128" s="129"/>
      <c r="F128" s="126"/>
    </row>
    <row r="129" spans="3:6" x14ac:dyDescent="0.2">
      <c r="C129" s="129"/>
      <c r="D129" s="129"/>
      <c r="E129" s="129"/>
      <c r="F129" s="126"/>
    </row>
    <row r="130" spans="3:6" x14ac:dyDescent="0.2">
      <c r="C130" s="129"/>
      <c r="D130" s="129"/>
      <c r="E130" s="129"/>
      <c r="F130" s="126"/>
    </row>
    <row r="131" spans="3:6" x14ac:dyDescent="0.2">
      <c r="C131" s="129"/>
      <c r="D131" s="129"/>
      <c r="E131" s="129"/>
      <c r="F131" s="126"/>
    </row>
    <row r="132" spans="3:6" x14ac:dyDescent="0.2">
      <c r="C132" s="129"/>
      <c r="D132" s="129"/>
      <c r="E132" s="129"/>
      <c r="F132" s="126"/>
    </row>
    <row r="133" spans="3:6" x14ac:dyDescent="0.2">
      <c r="C133" s="129"/>
      <c r="D133" s="129"/>
      <c r="E133" s="129"/>
      <c r="F133" s="126"/>
    </row>
    <row r="134" spans="3:6" x14ac:dyDescent="0.2">
      <c r="C134" s="129"/>
      <c r="D134" s="129"/>
      <c r="E134" s="129"/>
      <c r="F134" s="126"/>
    </row>
    <row r="135" spans="3:6" x14ac:dyDescent="0.2">
      <c r="C135" s="129"/>
      <c r="D135" s="129"/>
      <c r="E135" s="129"/>
      <c r="F135" s="126"/>
    </row>
    <row r="136" spans="3:6" x14ac:dyDescent="0.2">
      <c r="C136" s="129"/>
      <c r="D136" s="129"/>
      <c r="E136" s="129"/>
      <c r="F136" s="126"/>
    </row>
    <row r="137" spans="3:6" x14ac:dyDescent="0.2">
      <c r="C137" s="129"/>
      <c r="D137" s="129"/>
      <c r="E137" s="129"/>
      <c r="F137" s="126"/>
    </row>
    <row r="138" spans="3:6" x14ac:dyDescent="0.2">
      <c r="C138" s="129"/>
      <c r="D138" s="129"/>
      <c r="E138" s="129"/>
      <c r="F138" s="126"/>
    </row>
    <row r="139" spans="3:6" x14ac:dyDescent="0.2">
      <c r="C139" s="129"/>
      <c r="D139" s="129"/>
      <c r="E139" s="129"/>
      <c r="F139" s="126"/>
    </row>
    <row r="140" spans="3:6" x14ac:dyDescent="0.2">
      <c r="C140" s="129"/>
      <c r="D140" s="129"/>
      <c r="E140" s="129"/>
      <c r="F140" s="126"/>
    </row>
    <row r="141" spans="3:6" x14ac:dyDescent="0.2">
      <c r="C141" s="129"/>
      <c r="D141" s="129"/>
      <c r="E141" s="129"/>
      <c r="F141" s="126"/>
    </row>
    <row r="142" spans="3:6" x14ac:dyDescent="0.2">
      <c r="C142" s="129"/>
      <c r="D142" s="129"/>
      <c r="E142" s="129"/>
      <c r="F142" s="126"/>
    </row>
    <row r="143" spans="3:6" x14ac:dyDescent="0.2">
      <c r="C143" s="129"/>
      <c r="D143" s="129"/>
      <c r="E143" s="129"/>
      <c r="F143" s="126"/>
    </row>
    <row r="144" spans="3:6" x14ac:dyDescent="0.2">
      <c r="C144" s="129"/>
      <c r="D144" s="129"/>
      <c r="E144" s="129"/>
      <c r="F144" s="126"/>
    </row>
    <row r="145" spans="3:6" x14ac:dyDescent="0.2">
      <c r="C145" s="129"/>
      <c r="D145" s="129"/>
      <c r="E145" s="129"/>
      <c r="F145" s="126"/>
    </row>
    <row r="146" spans="3:6" x14ac:dyDescent="0.2">
      <c r="C146" s="129"/>
      <c r="D146" s="129"/>
      <c r="E146" s="129"/>
      <c r="F146" s="126"/>
    </row>
    <row r="147" spans="3:6" x14ac:dyDescent="0.2">
      <c r="C147" s="129"/>
      <c r="D147" s="129"/>
      <c r="E147" s="129"/>
      <c r="F147" s="126"/>
    </row>
    <row r="148" spans="3:6" x14ac:dyDescent="0.2">
      <c r="C148" s="129"/>
      <c r="D148" s="129"/>
      <c r="E148" s="129"/>
      <c r="F148" s="126"/>
    </row>
    <row r="149" spans="3:6" x14ac:dyDescent="0.2">
      <c r="C149" s="129"/>
      <c r="D149" s="129"/>
      <c r="E149" s="129"/>
      <c r="F149" s="126"/>
    </row>
    <row r="150" spans="3:6" x14ac:dyDescent="0.2">
      <c r="C150" s="129"/>
      <c r="D150" s="129"/>
      <c r="E150" s="129"/>
      <c r="F150" s="126"/>
    </row>
    <row r="151" spans="3:6" x14ac:dyDescent="0.2">
      <c r="C151" s="129"/>
      <c r="D151" s="129"/>
      <c r="E151" s="129"/>
      <c r="F151" s="126"/>
    </row>
    <row r="152" spans="3:6" x14ac:dyDescent="0.2">
      <c r="C152" s="129"/>
      <c r="D152" s="129"/>
      <c r="E152" s="129"/>
      <c r="F152" s="126"/>
    </row>
    <row r="153" spans="3:6" x14ac:dyDescent="0.2">
      <c r="C153" s="129"/>
      <c r="D153" s="129"/>
      <c r="E153" s="129"/>
      <c r="F153" s="126"/>
    </row>
    <row r="154" spans="3:6" x14ac:dyDescent="0.2">
      <c r="C154" s="129"/>
      <c r="D154" s="129"/>
      <c r="E154" s="129"/>
      <c r="F154" s="126"/>
    </row>
    <row r="155" spans="3:6" x14ac:dyDescent="0.2">
      <c r="C155" s="129"/>
      <c r="D155" s="129"/>
      <c r="E155" s="129"/>
      <c r="F155" s="126"/>
    </row>
    <row r="156" spans="3:6" x14ac:dyDescent="0.2">
      <c r="C156" s="129"/>
      <c r="D156" s="129"/>
      <c r="E156" s="129"/>
      <c r="F156" s="126"/>
    </row>
    <row r="157" spans="3:6" x14ac:dyDescent="0.2">
      <c r="C157" s="129"/>
      <c r="D157" s="129"/>
      <c r="E157" s="129"/>
      <c r="F157" s="126"/>
    </row>
    <row r="158" spans="3:6" x14ac:dyDescent="0.2">
      <c r="C158" s="129"/>
      <c r="D158" s="129"/>
      <c r="E158" s="129"/>
      <c r="F158" s="126"/>
    </row>
    <row r="159" spans="3:6" x14ac:dyDescent="0.2">
      <c r="F159" s="126"/>
    </row>
    <row r="160" spans="3:6" x14ac:dyDescent="0.2">
      <c r="F160" s="126"/>
    </row>
    <row r="161" spans="6:6" x14ac:dyDescent="0.2">
      <c r="F161" s="126"/>
    </row>
    <row r="162" spans="6:6" x14ac:dyDescent="0.2">
      <c r="F162" s="126"/>
    </row>
    <row r="163" spans="6:6" x14ac:dyDescent="0.2">
      <c r="F163" s="126"/>
    </row>
    <row r="164" spans="6:6" x14ac:dyDescent="0.2">
      <c r="F164" s="126"/>
    </row>
    <row r="165" spans="6:6" x14ac:dyDescent="0.2">
      <c r="F165" s="126"/>
    </row>
    <row r="166" spans="6:6" x14ac:dyDescent="0.2">
      <c r="F166" s="126"/>
    </row>
    <row r="167" spans="6:6" x14ac:dyDescent="0.2">
      <c r="F167" s="126"/>
    </row>
    <row r="168" spans="6:6" x14ac:dyDescent="0.2">
      <c r="F168" s="126"/>
    </row>
    <row r="169" spans="6:6" x14ac:dyDescent="0.2">
      <c r="F169" s="126"/>
    </row>
    <row r="170" spans="6:6" x14ac:dyDescent="0.2">
      <c r="F170" s="126"/>
    </row>
    <row r="171" spans="6:6" x14ac:dyDescent="0.2">
      <c r="F171" s="126"/>
    </row>
    <row r="172" spans="6:6" x14ac:dyDescent="0.2">
      <c r="F172" s="126"/>
    </row>
    <row r="173" spans="6:6" x14ac:dyDescent="0.2">
      <c r="F173" s="126"/>
    </row>
    <row r="174" spans="6:6" x14ac:dyDescent="0.2">
      <c r="F174" s="126"/>
    </row>
    <row r="175" spans="6:6" x14ac:dyDescent="0.2">
      <c r="F175" s="126"/>
    </row>
    <row r="176" spans="6:6" x14ac:dyDescent="0.2">
      <c r="F176" s="126"/>
    </row>
    <row r="177" spans="6:6" x14ac:dyDescent="0.2">
      <c r="F177" s="126"/>
    </row>
    <row r="178" spans="6:6" x14ac:dyDescent="0.2">
      <c r="F178" s="126"/>
    </row>
    <row r="179" spans="6:6" x14ac:dyDescent="0.2">
      <c r="F179" s="126"/>
    </row>
    <row r="180" spans="6:6" x14ac:dyDescent="0.2">
      <c r="F180" s="126"/>
    </row>
    <row r="181" spans="6:6" x14ac:dyDescent="0.2">
      <c r="F181" s="126"/>
    </row>
    <row r="182" spans="6:6" x14ac:dyDescent="0.2">
      <c r="F182" s="126"/>
    </row>
    <row r="183" spans="6:6" x14ac:dyDescent="0.2">
      <c r="F183" s="126"/>
    </row>
    <row r="184" spans="6:6" x14ac:dyDescent="0.2">
      <c r="F184" s="126"/>
    </row>
    <row r="185" spans="6:6" x14ac:dyDescent="0.2">
      <c r="F185" s="126"/>
    </row>
    <row r="186" spans="6:6" x14ac:dyDescent="0.2">
      <c r="F186" s="126"/>
    </row>
    <row r="187" spans="6:6" x14ac:dyDescent="0.2">
      <c r="F187" s="126"/>
    </row>
    <row r="188" spans="6:6" x14ac:dyDescent="0.2">
      <c r="F188" s="126"/>
    </row>
    <row r="189" spans="6:6" x14ac:dyDescent="0.2">
      <c r="F189" s="126"/>
    </row>
    <row r="190" spans="6:6" x14ac:dyDescent="0.2">
      <c r="F190" s="126"/>
    </row>
    <row r="191" spans="6:6" x14ac:dyDescent="0.2">
      <c r="F191" s="126"/>
    </row>
    <row r="192" spans="6:6" x14ac:dyDescent="0.2">
      <c r="F192" s="126"/>
    </row>
    <row r="193" spans="6:6" x14ac:dyDescent="0.2">
      <c r="F193" s="126"/>
    </row>
    <row r="194" spans="6:6" x14ac:dyDescent="0.2">
      <c r="F194" s="126"/>
    </row>
    <row r="195" spans="6:6" x14ac:dyDescent="0.2">
      <c r="F195" s="126"/>
    </row>
    <row r="196" spans="6:6" x14ac:dyDescent="0.2">
      <c r="F196" s="126"/>
    </row>
    <row r="197" spans="6:6" x14ac:dyDescent="0.2">
      <c r="F197" s="126"/>
    </row>
  </sheetData>
  <mergeCells count="2">
    <mergeCell ref="C3:E3"/>
    <mergeCell ref="F3:H3"/>
  </mergeCells>
  <pageMargins left="0.7" right="0.7" top="0.75" bottom="0.75" header="0.3" footer="0.3"/>
  <pageSetup paperSize="9" scale="89" orientation="portrait" r:id="rId1"/>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4B99-C3F0-4463-B6B7-B23C73D07F73}">
  <sheetPr>
    <tabColor rgb="FFFFFF00"/>
  </sheetPr>
  <dimension ref="A1:M159"/>
  <sheetViews>
    <sheetView zoomScaleNormal="100" zoomScaleSheetLayoutView="100" workbookViewId="0"/>
  </sheetViews>
  <sheetFormatPr defaultRowHeight="14.25" x14ac:dyDescent="0.2"/>
  <cols>
    <col min="1" max="2" width="9" style="34"/>
    <col min="3" max="3" width="11.875" style="34" customWidth="1"/>
    <col min="4" max="5" width="11" style="34" customWidth="1"/>
    <col min="6" max="6" width="17.25" style="34" customWidth="1"/>
    <col min="8" max="8" width="8" customWidth="1"/>
    <col min="9" max="9" width="14" customWidth="1"/>
    <col min="10" max="10" width="10.75" bestFit="1" customWidth="1"/>
  </cols>
  <sheetData>
    <row r="1" spans="1:13" s="2" customFormat="1" x14ac:dyDescent="0.2">
      <c r="A1" s="179" t="s">
        <v>222</v>
      </c>
      <c r="B1" s="104"/>
      <c r="C1" s="104"/>
      <c r="D1" s="104"/>
      <c r="E1" s="104"/>
      <c r="F1" s="104"/>
    </row>
    <row r="2" spans="1:13" s="2" customFormat="1" x14ac:dyDescent="0.2">
      <c r="A2" s="218" t="s">
        <v>242</v>
      </c>
      <c r="B2" s="104"/>
      <c r="C2" s="104"/>
      <c r="D2" s="104"/>
      <c r="E2" s="104"/>
      <c r="F2" s="104"/>
    </row>
    <row r="3" spans="1:13" s="2" customFormat="1" x14ac:dyDescent="0.2">
      <c r="A3" s="113"/>
      <c r="B3" s="104"/>
      <c r="C3" s="104"/>
      <c r="D3" s="104"/>
      <c r="E3" s="104"/>
      <c r="F3" s="104"/>
    </row>
    <row r="4" spans="1:13" x14ac:dyDescent="0.2">
      <c r="C4" s="32" t="s">
        <v>196</v>
      </c>
      <c r="D4" s="32">
        <v>2019</v>
      </c>
      <c r="E4" s="32">
        <v>2020</v>
      </c>
      <c r="F4" s="32" t="s">
        <v>181</v>
      </c>
    </row>
    <row r="5" spans="1:13" x14ac:dyDescent="0.2">
      <c r="C5" s="34">
        <v>1</v>
      </c>
      <c r="D5" s="48">
        <v>762260187</v>
      </c>
      <c r="E5" s="48">
        <v>439031437</v>
      </c>
      <c r="F5" s="119">
        <f t="shared" ref="F5:F36" si="0">(E5-D5)/D5</f>
        <v>-0.42403992168621552</v>
      </c>
      <c r="J5" s="131"/>
      <c r="K5" s="131"/>
      <c r="L5" s="132"/>
      <c r="M5" s="132"/>
    </row>
    <row r="6" spans="1:13" ht="15" x14ac:dyDescent="0.25">
      <c r="C6" s="34">
        <v>2</v>
      </c>
      <c r="D6" s="48">
        <v>838187552</v>
      </c>
      <c r="E6" s="48">
        <v>853288381</v>
      </c>
      <c r="F6" s="119">
        <f t="shared" si="0"/>
        <v>1.8016050183479699E-2</v>
      </c>
      <c r="H6" s="1"/>
      <c r="J6" s="131"/>
      <c r="K6" s="131"/>
      <c r="L6" s="132"/>
      <c r="M6" s="132"/>
    </row>
    <row r="7" spans="1:13" x14ac:dyDescent="0.2">
      <c r="A7" s="34" t="s">
        <v>112</v>
      </c>
      <c r="B7" s="34" t="s">
        <v>112</v>
      </c>
      <c r="C7" s="34">
        <v>3</v>
      </c>
      <c r="D7" s="48">
        <v>840446815</v>
      </c>
      <c r="E7" s="48">
        <v>939574529</v>
      </c>
      <c r="F7" s="119">
        <f t="shared" si="0"/>
        <v>0.11794644495142742</v>
      </c>
      <c r="J7" s="131"/>
      <c r="K7" s="131"/>
      <c r="L7" s="132"/>
      <c r="M7" s="132"/>
    </row>
    <row r="8" spans="1:13" x14ac:dyDescent="0.2">
      <c r="C8" s="34">
        <v>4</v>
      </c>
      <c r="D8" s="48">
        <v>841935476</v>
      </c>
      <c r="E8" s="48">
        <v>882753605</v>
      </c>
      <c r="F8" s="119">
        <f t="shared" si="0"/>
        <v>4.8481303096913335E-2</v>
      </c>
      <c r="J8" s="131"/>
      <c r="K8" s="131"/>
      <c r="L8" s="132"/>
      <c r="M8" s="132"/>
    </row>
    <row r="9" spans="1:13" x14ac:dyDescent="0.2">
      <c r="C9" s="34">
        <v>5</v>
      </c>
      <c r="D9" s="48">
        <v>811529361</v>
      </c>
      <c r="E9" s="48">
        <v>844113590</v>
      </c>
      <c r="F9" s="119">
        <f t="shared" si="0"/>
        <v>4.0151632911775821E-2</v>
      </c>
      <c r="J9" s="131"/>
      <c r="K9" s="131"/>
      <c r="L9" s="132"/>
      <c r="M9" s="132"/>
    </row>
    <row r="10" spans="1:13" x14ac:dyDescent="0.2">
      <c r="C10" s="34">
        <v>6</v>
      </c>
      <c r="D10" s="48">
        <v>779935077</v>
      </c>
      <c r="E10" s="48">
        <v>893506113</v>
      </c>
      <c r="F10" s="119">
        <f t="shared" si="0"/>
        <v>0.14561601260049495</v>
      </c>
      <c r="J10" s="131"/>
      <c r="K10" s="131"/>
      <c r="L10" s="132"/>
      <c r="M10" s="132"/>
    </row>
    <row r="11" spans="1:13" x14ac:dyDescent="0.2">
      <c r="A11" s="34" t="s">
        <v>113</v>
      </c>
      <c r="B11" s="34" t="s">
        <v>113</v>
      </c>
      <c r="C11" s="34">
        <v>7</v>
      </c>
      <c r="D11" s="48">
        <v>838732856</v>
      </c>
      <c r="E11" s="48">
        <v>908242361</v>
      </c>
      <c r="F11" s="119">
        <f t="shared" si="0"/>
        <v>8.2874427182330387E-2</v>
      </c>
      <c r="J11" s="131"/>
      <c r="K11" s="131"/>
      <c r="L11" s="132"/>
      <c r="M11" s="132"/>
    </row>
    <row r="12" spans="1:13" x14ac:dyDescent="0.2">
      <c r="C12" s="34">
        <v>8</v>
      </c>
      <c r="D12" s="48">
        <v>828780999</v>
      </c>
      <c r="E12" s="48">
        <v>879143981</v>
      </c>
      <c r="F12" s="119">
        <f t="shared" si="0"/>
        <v>6.0767539387084811E-2</v>
      </c>
      <c r="J12" s="131"/>
      <c r="K12" s="131"/>
      <c r="L12" s="132"/>
      <c r="M12" s="132"/>
    </row>
    <row r="13" spans="1:13" x14ac:dyDescent="0.2">
      <c r="C13" s="34">
        <v>9</v>
      </c>
      <c r="D13" s="48">
        <v>904144978</v>
      </c>
      <c r="E13" s="48">
        <v>938491756</v>
      </c>
      <c r="F13" s="119">
        <f t="shared" si="0"/>
        <v>3.7988131146817032E-2</v>
      </c>
      <c r="J13" s="131"/>
      <c r="K13" s="131"/>
      <c r="L13" s="132"/>
      <c r="M13" s="132"/>
    </row>
    <row r="14" spans="1:13" x14ac:dyDescent="0.2">
      <c r="C14" s="34">
        <v>10</v>
      </c>
      <c r="D14" s="48">
        <v>863118739</v>
      </c>
      <c r="E14" s="48">
        <v>944418059</v>
      </c>
      <c r="F14" s="119">
        <f t="shared" si="0"/>
        <v>9.4192509473485078E-2</v>
      </c>
      <c r="J14" s="131"/>
      <c r="K14" s="131"/>
      <c r="L14" s="132"/>
      <c r="M14" s="132"/>
    </row>
    <row r="15" spans="1:13" x14ac:dyDescent="0.2">
      <c r="C15" s="34">
        <v>11</v>
      </c>
      <c r="D15" s="48">
        <v>889778368</v>
      </c>
      <c r="E15" s="48">
        <v>908849333</v>
      </c>
      <c r="F15" s="119">
        <f t="shared" si="0"/>
        <v>2.1433388005225141E-2</v>
      </c>
      <c r="J15" s="131"/>
      <c r="K15" s="131"/>
      <c r="L15" s="132"/>
      <c r="M15" s="132"/>
    </row>
    <row r="16" spans="1:13" x14ac:dyDescent="0.2">
      <c r="A16" s="34" t="s">
        <v>93</v>
      </c>
      <c r="B16" s="34" t="s">
        <v>93</v>
      </c>
      <c r="C16" s="34">
        <v>12</v>
      </c>
      <c r="D16" s="48">
        <v>885746198</v>
      </c>
      <c r="E16" s="48">
        <v>940105490</v>
      </c>
      <c r="F16" s="119">
        <f t="shared" si="0"/>
        <v>6.1371182989825267E-2</v>
      </c>
      <c r="J16" s="131"/>
      <c r="K16" s="131"/>
      <c r="L16" s="132"/>
      <c r="M16" s="132"/>
    </row>
    <row r="17" spans="1:13" x14ac:dyDescent="0.2">
      <c r="C17" s="34">
        <v>13</v>
      </c>
      <c r="D17" s="48">
        <v>897157600</v>
      </c>
      <c r="E17" s="48">
        <v>896481386</v>
      </c>
      <c r="F17" s="119">
        <f t="shared" si="0"/>
        <v>-7.5372933361986792E-4</v>
      </c>
      <c r="J17" s="131"/>
      <c r="K17" s="131"/>
      <c r="L17" s="132"/>
      <c r="M17" s="132"/>
    </row>
    <row r="18" spans="1:13" x14ac:dyDescent="0.2">
      <c r="C18" s="34">
        <v>14</v>
      </c>
      <c r="D18" s="48">
        <v>913803131</v>
      </c>
      <c r="E18" s="48">
        <v>893114643</v>
      </c>
      <c r="F18" s="119">
        <f t="shared" si="0"/>
        <v>-2.263998371001423E-2</v>
      </c>
      <c r="J18" s="131"/>
      <c r="K18" s="131"/>
      <c r="L18" s="132"/>
      <c r="M18" s="132"/>
    </row>
    <row r="19" spans="1:13" x14ac:dyDescent="0.2">
      <c r="C19" s="34">
        <v>15</v>
      </c>
      <c r="D19" s="48">
        <v>908492623</v>
      </c>
      <c r="E19" s="48">
        <v>731672768</v>
      </c>
      <c r="F19" s="119">
        <f t="shared" si="0"/>
        <v>-0.19462992931754383</v>
      </c>
      <c r="J19" s="131"/>
      <c r="K19" s="131"/>
      <c r="L19" s="132"/>
      <c r="M19" s="132"/>
    </row>
    <row r="20" spans="1:13" x14ac:dyDescent="0.2">
      <c r="A20" s="34" t="s">
        <v>92</v>
      </c>
      <c r="B20" s="34" t="s">
        <v>92</v>
      </c>
      <c r="C20" s="34">
        <v>16</v>
      </c>
      <c r="D20" s="48">
        <v>739263507</v>
      </c>
      <c r="E20" s="48">
        <v>790653547</v>
      </c>
      <c r="F20" s="119">
        <f t="shared" si="0"/>
        <v>6.9515185740123372E-2</v>
      </c>
      <c r="J20" s="131"/>
      <c r="K20" s="131"/>
      <c r="L20" s="132"/>
      <c r="M20" s="132"/>
    </row>
    <row r="21" spans="1:13" x14ac:dyDescent="0.2">
      <c r="C21" s="34">
        <v>17</v>
      </c>
      <c r="D21" s="48">
        <v>848448670</v>
      </c>
      <c r="E21" s="48">
        <v>844215175</v>
      </c>
      <c r="F21" s="119">
        <f t="shared" si="0"/>
        <v>-4.9896890049930774E-3</v>
      </c>
      <c r="J21" s="131"/>
      <c r="K21" s="131"/>
      <c r="L21" s="132"/>
      <c r="M21" s="132"/>
    </row>
    <row r="22" spans="1:13" x14ac:dyDescent="0.2">
      <c r="C22" s="34">
        <v>18</v>
      </c>
      <c r="D22" s="48">
        <v>861994303</v>
      </c>
      <c r="E22" s="48">
        <v>743673698</v>
      </c>
      <c r="F22" s="119">
        <f t="shared" si="0"/>
        <v>-0.13726379001370267</v>
      </c>
      <c r="J22" s="131"/>
      <c r="K22" s="131"/>
      <c r="L22" s="132"/>
      <c r="M22" s="132"/>
    </row>
    <row r="23" spans="1:13" ht="15" x14ac:dyDescent="0.25">
      <c r="C23" s="34">
        <v>19</v>
      </c>
      <c r="D23" s="48">
        <v>909412104</v>
      </c>
      <c r="E23" s="48">
        <v>903882260</v>
      </c>
      <c r="F23" s="119">
        <f t="shared" si="0"/>
        <v>-6.0806800081913137E-3</v>
      </c>
      <c r="H23" s="1"/>
    </row>
    <row r="24" spans="1:13" x14ac:dyDescent="0.2">
      <c r="A24" s="34" t="s">
        <v>22</v>
      </c>
      <c r="B24" s="34" t="s">
        <v>16</v>
      </c>
      <c r="C24" s="34">
        <v>20</v>
      </c>
      <c r="D24" s="48">
        <v>863957021</v>
      </c>
      <c r="E24" s="48">
        <v>809831179</v>
      </c>
      <c r="F24" s="119">
        <f t="shared" si="0"/>
        <v>-6.2648766876564344E-2</v>
      </c>
    </row>
    <row r="25" spans="1:13" x14ac:dyDescent="0.2">
      <c r="C25" s="34">
        <v>21</v>
      </c>
      <c r="D25" s="48">
        <v>867358699</v>
      </c>
      <c r="E25" s="48">
        <v>783875394</v>
      </c>
      <c r="F25" s="119">
        <f t="shared" si="0"/>
        <v>-9.6250034842851107E-2</v>
      </c>
    </row>
    <row r="26" spans="1:13" x14ac:dyDescent="0.2">
      <c r="C26" s="34">
        <v>22</v>
      </c>
      <c r="D26" s="48">
        <v>724289993</v>
      </c>
      <c r="E26" s="48">
        <v>794051442</v>
      </c>
      <c r="F26" s="119">
        <f t="shared" si="0"/>
        <v>9.6317013453477332E-2</v>
      </c>
    </row>
    <row r="27" spans="1:13" x14ac:dyDescent="0.2">
      <c r="C27" s="34">
        <v>23</v>
      </c>
      <c r="D27" s="48">
        <v>839466179</v>
      </c>
      <c r="E27" s="48">
        <v>760498294</v>
      </c>
      <c r="F27" s="119">
        <f t="shared" si="0"/>
        <v>-9.4069167972995846E-2</v>
      </c>
    </row>
    <row r="28" spans="1:13" x14ac:dyDescent="0.2">
      <c r="C28" s="34">
        <v>24</v>
      </c>
      <c r="D28" s="48">
        <v>856778946</v>
      </c>
      <c r="E28" s="48">
        <v>757692434</v>
      </c>
      <c r="F28" s="119">
        <f t="shared" si="0"/>
        <v>-0.1156500313909441</v>
      </c>
    </row>
    <row r="29" spans="1:13" x14ac:dyDescent="0.2">
      <c r="A29" s="34" t="s">
        <v>91</v>
      </c>
      <c r="B29" s="34" t="s">
        <v>91</v>
      </c>
      <c r="C29" s="34">
        <v>25</v>
      </c>
      <c r="D29" s="48">
        <v>767442879</v>
      </c>
      <c r="E29" s="48">
        <v>682607333</v>
      </c>
      <c r="F29" s="119">
        <f t="shared" si="0"/>
        <v>-0.11054314050127502</v>
      </c>
      <c r="G29" s="4"/>
    </row>
    <row r="30" spans="1:13" x14ac:dyDescent="0.2">
      <c r="C30" s="34">
        <v>26</v>
      </c>
      <c r="D30" s="48">
        <v>879901182</v>
      </c>
      <c r="E30" s="48">
        <v>856583130</v>
      </c>
      <c r="F30" s="119">
        <f t="shared" si="0"/>
        <v>-2.6500762218546491E-2</v>
      </c>
    </row>
    <row r="31" spans="1:13" x14ac:dyDescent="0.2">
      <c r="C31" s="34">
        <v>27</v>
      </c>
      <c r="D31" s="48">
        <v>908083732</v>
      </c>
      <c r="E31" s="48">
        <v>867756788</v>
      </c>
      <c r="F31" s="119">
        <f t="shared" si="0"/>
        <v>-4.4408838721493579E-2</v>
      </c>
      <c r="G31" s="4"/>
    </row>
    <row r="32" spans="1:13" x14ac:dyDescent="0.2">
      <c r="C32" s="34">
        <v>28</v>
      </c>
      <c r="D32" s="48">
        <v>801099215</v>
      </c>
      <c r="E32" s="48">
        <v>795993318</v>
      </c>
      <c r="F32" s="119">
        <f t="shared" si="0"/>
        <v>-6.3736137851539403E-3</v>
      </c>
      <c r="G32" s="4"/>
    </row>
    <row r="33" spans="1:7" x14ac:dyDescent="0.2">
      <c r="A33" s="34" t="s">
        <v>90</v>
      </c>
      <c r="B33" s="34" t="s">
        <v>90</v>
      </c>
      <c r="C33" s="34">
        <v>29</v>
      </c>
      <c r="D33" s="48">
        <v>698655832</v>
      </c>
      <c r="E33" s="48">
        <v>699232951</v>
      </c>
      <c r="F33" s="119">
        <f t="shared" si="0"/>
        <v>8.2604191300875022E-4</v>
      </c>
      <c r="G33" s="4"/>
    </row>
    <row r="34" spans="1:7" x14ac:dyDescent="0.2">
      <c r="C34" s="34">
        <v>30</v>
      </c>
      <c r="D34" s="48">
        <v>652893892</v>
      </c>
      <c r="E34" s="48">
        <v>657193937</v>
      </c>
      <c r="F34" s="119">
        <f t="shared" si="0"/>
        <v>6.5861314567176258E-3</v>
      </c>
      <c r="G34" s="4"/>
    </row>
    <row r="35" spans="1:7" x14ac:dyDescent="0.2">
      <c r="C35" s="34">
        <v>31</v>
      </c>
      <c r="D35" s="48">
        <v>747744776</v>
      </c>
      <c r="E35" s="48">
        <v>720249333</v>
      </c>
      <c r="F35" s="119">
        <f t="shared" si="0"/>
        <v>-3.677116027086761E-2</v>
      </c>
      <c r="G35" s="4"/>
    </row>
    <row r="36" spans="1:7" x14ac:dyDescent="0.2">
      <c r="C36" s="34">
        <v>32</v>
      </c>
      <c r="D36" s="48">
        <v>732181683</v>
      </c>
      <c r="E36" s="48">
        <v>766524573</v>
      </c>
      <c r="F36" s="119">
        <f t="shared" si="0"/>
        <v>4.6904874565128943E-2</v>
      </c>
      <c r="G36" s="4"/>
    </row>
    <row r="37" spans="1:7" x14ac:dyDescent="0.2">
      <c r="A37" s="34" t="s">
        <v>89</v>
      </c>
      <c r="B37" s="34" t="s">
        <v>89</v>
      </c>
      <c r="C37" s="34">
        <v>33</v>
      </c>
      <c r="D37" s="48">
        <v>779086231</v>
      </c>
      <c r="E37" s="48">
        <v>852496070</v>
      </c>
      <c r="F37" s="119">
        <f t="shared" ref="F37:F56" si="1">(E37-D37)/D37</f>
        <v>9.4225563331769374E-2</v>
      </c>
      <c r="G37" s="4"/>
    </row>
    <row r="38" spans="1:7" x14ac:dyDescent="0.2">
      <c r="C38" s="34">
        <v>34</v>
      </c>
      <c r="D38" s="48">
        <v>813280870</v>
      </c>
      <c r="E38" s="48">
        <v>831392039</v>
      </c>
      <c r="F38" s="119">
        <f t="shared" si="1"/>
        <v>2.2269267196706594E-2</v>
      </c>
      <c r="G38" s="4"/>
    </row>
    <row r="39" spans="1:7" x14ac:dyDescent="0.2">
      <c r="C39" s="34">
        <v>35</v>
      </c>
      <c r="D39" s="48">
        <v>770811395</v>
      </c>
      <c r="E39" s="48">
        <v>828405542</v>
      </c>
      <c r="F39" s="119">
        <f t="shared" si="1"/>
        <v>7.4718857782324302E-2</v>
      </c>
    </row>
    <row r="40" spans="1:7" x14ac:dyDescent="0.2">
      <c r="C40" s="34">
        <v>36</v>
      </c>
      <c r="D40" s="48">
        <v>904145389</v>
      </c>
      <c r="E40" s="48">
        <v>883893676</v>
      </c>
      <c r="F40" s="119">
        <f t="shared" si="1"/>
        <v>-2.2398735033531205E-2</v>
      </c>
    </row>
    <row r="41" spans="1:7" x14ac:dyDescent="0.2">
      <c r="C41" s="34">
        <v>37</v>
      </c>
      <c r="D41" s="48">
        <v>860051354</v>
      </c>
      <c r="E41" s="48">
        <v>912853744</v>
      </c>
      <c r="F41" s="119">
        <f t="shared" si="1"/>
        <v>6.1394461800940318E-2</v>
      </c>
    </row>
    <row r="42" spans="1:7" x14ac:dyDescent="0.2">
      <c r="A42" s="34" t="s">
        <v>88</v>
      </c>
      <c r="B42" s="34" t="s">
        <v>88</v>
      </c>
      <c r="C42" s="34">
        <v>38</v>
      </c>
      <c r="D42" s="48">
        <v>865473590</v>
      </c>
      <c r="E42" s="48">
        <v>908172359</v>
      </c>
      <c r="F42" s="119">
        <f t="shared" si="1"/>
        <v>4.9335727275051804E-2</v>
      </c>
    </row>
    <row r="43" spans="1:7" x14ac:dyDescent="0.2">
      <c r="C43" s="34">
        <v>39</v>
      </c>
      <c r="D43" s="48">
        <v>875351410</v>
      </c>
      <c r="E43" s="48">
        <v>883140013</v>
      </c>
      <c r="F43" s="119">
        <f t="shared" si="1"/>
        <v>8.8976871585778328E-3</v>
      </c>
    </row>
    <row r="44" spans="1:7" x14ac:dyDescent="0.2">
      <c r="C44" s="34">
        <v>40</v>
      </c>
      <c r="D44" s="48">
        <v>878225282</v>
      </c>
      <c r="E44" s="48">
        <v>903012936</v>
      </c>
      <c r="F44" s="119">
        <f t="shared" si="1"/>
        <v>2.8224710114870048E-2</v>
      </c>
    </row>
    <row r="45" spans="1:7" x14ac:dyDescent="0.2">
      <c r="C45" s="34">
        <v>41</v>
      </c>
      <c r="D45" s="48">
        <v>875583803</v>
      </c>
      <c r="E45" s="48">
        <v>923473972</v>
      </c>
      <c r="F45" s="119">
        <f t="shared" si="1"/>
        <v>5.4695128936732972E-2</v>
      </c>
    </row>
    <row r="46" spans="1:7" x14ac:dyDescent="0.2">
      <c r="A46" s="34" t="s">
        <v>87</v>
      </c>
      <c r="B46" s="34" t="s">
        <v>86</v>
      </c>
      <c r="C46" s="34">
        <v>42</v>
      </c>
      <c r="D46" s="48">
        <v>841658602</v>
      </c>
      <c r="E46" s="48">
        <v>885928966</v>
      </c>
      <c r="F46" s="119">
        <f t="shared" si="1"/>
        <v>5.2598956268969495E-2</v>
      </c>
    </row>
    <row r="47" spans="1:7" x14ac:dyDescent="0.2">
      <c r="C47" s="34">
        <v>43</v>
      </c>
      <c r="D47" s="48">
        <v>862810624</v>
      </c>
      <c r="E47" s="48">
        <v>861103319</v>
      </c>
      <c r="F47" s="119">
        <f t="shared" si="1"/>
        <v>-1.9787714157770966E-3</v>
      </c>
    </row>
    <row r="48" spans="1:7" x14ac:dyDescent="0.2">
      <c r="C48" s="34">
        <v>44</v>
      </c>
      <c r="D48" s="48">
        <v>819510379</v>
      </c>
      <c r="E48" s="48">
        <v>848734351</v>
      </c>
      <c r="F48" s="119">
        <f t="shared" si="1"/>
        <v>3.566028295536694E-2</v>
      </c>
    </row>
    <row r="49" spans="1:6" x14ac:dyDescent="0.2">
      <c r="C49" s="34">
        <v>45</v>
      </c>
      <c r="D49" s="48">
        <v>871792902</v>
      </c>
      <c r="E49" s="48">
        <v>896231057</v>
      </c>
      <c r="F49" s="135">
        <f t="shared" si="1"/>
        <v>2.8032064661155043E-2</v>
      </c>
    </row>
    <row r="50" spans="1:6" x14ac:dyDescent="0.2">
      <c r="A50" s="34" t="s">
        <v>85</v>
      </c>
      <c r="B50" s="34" t="s">
        <v>85</v>
      </c>
      <c r="C50" s="34">
        <v>46</v>
      </c>
      <c r="D50" s="48">
        <v>803817652</v>
      </c>
      <c r="E50" s="48">
        <v>904699620</v>
      </c>
      <c r="F50" s="135">
        <f t="shared" si="1"/>
        <v>0.12550354890688567</v>
      </c>
    </row>
    <row r="51" spans="1:6" x14ac:dyDescent="0.2">
      <c r="C51" s="34">
        <v>47</v>
      </c>
      <c r="D51" s="48">
        <v>870938126</v>
      </c>
      <c r="E51" s="48">
        <v>929750042</v>
      </c>
      <c r="F51" s="119">
        <f t="shared" si="1"/>
        <v>6.7527088600551177E-2</v>
      </c>
    </row>
    <row r="52" spans="1:6" x14ac:dyDescent="0.2">
      <c r="C52" s="34">
        <v>48</v>
      </c>
      <c r="D52" s="48">
        <v>901697021</v>
      </c>
      <c r="E52" s="48">
        <v>929559662</v>
      </c>
      <c r="F52" s="119">
        <f t="shared" si="1"/>
        <v>3.0900225187724114E-2</v>
      </c>
    </row>
    <row r="53" spans="1:6" x14ac:dyDescent="0.2">
      <c r="C53" s="34">
        <v>49</v>
      </c>
      <c r="D53" s="48">
        <v>861403132</v>
      </c>
      <c r="E53" s="48">
        <v>942124668</v>
      </c>
      <c r="F53" s="119">
        <f t="shared" si="1"/>
        <v>9.3709359765829128E-2</v>
      </c>
    </row>
    <row r="54" spans="1:6" x14ac:dyDescent="0.2">
      <c r="A54" s="34" t="s">
        <v>84</v>
      </c>
      <c r="B54" s="34" t="s">
        <v>84</v>
      </c>
      <c r="C54" s="34">
        <v>50</v>
      </c>
      <c r="D54" s="48">
        <v>891137175</v>
      </c>
      <c r="E54" s="48">
        <v>959408473</v>
      </c>
      <c r="F54" s="119">
        <f t="shared" si="1"/>
        <v>7.6611435270894188E-2</v>
      </c>
    </row>
    <row r="55" spans="1:6" x14ac:dyDescent="0.2">
      <c r="C55" s="34">
        <v>51</v>
      </c>
      <c r="D55" s="48">
        <v>834234298</v>
      </c>
      <c r="E55" s="48">
        <v>901677215</v>
      </c>
      <c r="F55" s="119">
        <f t="shared" si="1"/>
        <v>8.0844095192067977E-2</v>
      </c>
    </row>
    <row r="56" spans="1:6" x14ac:dyDescent="0.2">
      <c r="C56" s="34">
        <v>52</v>
      </c>
      <c r="D56" s="48">
        <v>507045252</v>
      </c>
      <c r="E56" s="48">
        <v>641715808</v>
      </c>
      <c r="F56" s="119">
        <f t="shared" si="1"/>
        <v>0.26559869256008733</v>
      </c>
    </row>
    <row r="57" spans="1:6" x14ac:dyDescent="0.2">
      <c r="C57" s="34">
        <v>53</v>
      </c>
      <c r="D57" s="51" t="s">
        <v>284</v>
      </c>
      <c r="E57" s="51" t="s">
        <v>284</v>
      </c>
      <c r="F57" s="51" t="s">
        <v>284</v>
      </c>
    </row>
    <row r="58" spans="1:6" x14ac:dyDescent="0.2">
      <c r="D58" s="51"/>
      <c r="E58" s="51"/>
      <c r="F58" s="51"/>
    </row>
    <row r="59" spans="1:6" x14ac:dyDescent="0.2">
      <c r="A59" s="32" t="s">
        <v>80</v>
      </c>
    </row>
    <row r="60" spans="1:6" x14ac:dyDescent="0.2">
      <c r="A60" s="33" t="s">
        <v>83</v>
      </c>
    </row>
    <row r="63" spans="1:6" x14ac:dyDescent="0.2">
      <c r="B63" s="114"/>
      <c r="C63" s="119"/>
      <c r="D63" s="114"/>
    </row>
    <row r="64" spans="1:6" x14ac:dyDescent="0.2">
      <c r="B64" s="114"/>
      <c r="C64" s="119"/>
      <c r="D64" s="114"/>
    </row>
    <row r="65" spans="2:4" x14ac:dyDescent="0.2">
      <c r="B65" s="114"/>
      <c r="C65" s="119"/>
      <c r="D65" s="114"/>
    </row>
    <row r="66" spans="2:4" x14ac:dyDescent="0.2">
      <c r="B66" s="114"/>
      <c r="C66" s="119"/>
      <c r="D66" s="114"/>
    </row>
    <row r="67" spans="2:4" x14ac:dyDescent="0.2">
      <c r="B67" s="114"/>
      <c r="C67" s="119"/>
      <c r="D67" s="114"/>
    </row>
    <row r="68" spans="2:4" x14ac:dyDescent="0.2">
      <c r="B68" s="114"/>
      <c r="C68" s="119"/>
      <c r="D68" s="114"/>
    </row>
    <row r="69" spans="2:4" x14ac:dyDescent="0.2">
      <c r="B69" s="114"/>
      <c r="C69" s="119"/>
      <c r="D69" s="114"/>
    </row>
    <row r="70" spans="2:4" x14ac:dyDescent="0.2">
      <c r="B70" s="114"/>
      <c r="C70" s="119"/>
      <c r="D70" s="114"/>
    </row>
    <row r="71" spans="2:4" x14ac:dyDescent="0.2">
      <c r="B71" s="114"/>
      <c r="C71" s="119"/>
      <c r="D71" s="114"/>
    </row>
    <row r="72" spans="2:4" x14ac:dyDescent="0.2">
      <c r="B72" s="114"/>
      <c r="C72" s="119"/>
      <c r="D72" s="114"/>
    </row>
    <row r="73" spans="2:4" x14ac:dyDescent="0.2">
      <c r="B73" s="114"/>
      <c r="C73" s="119"/>
      <c r="D73" s="114"/>
    </row>
    <row r="74" spans="2:4" x14ac:dyDescent="0.2">
      <c r="B74" s="114"/>
      <c r="C74" s="119"/>
      <c r="D74" s="114"/>
    </row>
    <row r="75" spans="2:4" x14ac:dyDescent="0.2">
      <c r="B75" s="114"/>
      <c r="C75" s="119"/>
      <c r="D75" s="114"/>
    </row>
    <row r="76" spans="2:4" x14ac:dyDescent="0.2">
      <c r="B76" s="114"/>
      <c r="C76" s="119"/>
      <c r="D76" s="114"/>
    </row>
    <row r="77" spans="2:4" x14ac:dyDescent="0.2">
      <c r="B77" s="114"/>
      <c r="C77" s="119"/>
      <c r="D77" s="114"/>
    </row>
    <row r="78" spans="2:4" x14ac:dyDescent="0.2">
      <c r="B78" s="114"/>
      <c r="C78" s="119"/>
      <c r="D78" s="114"/>
    </row>
    <row r="79" spans="2:4" x14ac:dyDescent="0.2">
      <c r="B79" s="114"/>
      <c r="C79" s="119"/>
      <c r="D79" s="114"/>
    </row>
    <row r="80" spans="2:4" x14ac:dyDescent="0.2">
      <c r="B80" s="114"/>
      <c r="C80" s="119"/>
      <c r="D80" s="114"/>
    </row>
    <row r="81" spans="2:4" x14ac:dyDescent="0.2">
      <c r="B81" s="114"/>
      <c r="C81" s="119"/>
      <c r="D81" s="114"/>
    </row>
    <row r="82" spans="2:4" x14ac:dyDescent="0.2">
      <c r="B82" s="114"/>
      <c r="C82" s="119"/>
      <c r="D82" s="114"/>
    </row>
    <row r="83" spans="2:4" x14ac:dyDescent="0.2">
      <c r="B83" s="114"/>
      <c r="C83" s="119"/>
      <c r="D83" s="114"/>
    </row>
    <row r="84" spans="2:4" x14ac:dyDescent="0.2">
      <c r="B84" s="114"/>
      <c r="C84" s="119"/>
      <c r="D84" s="114"/>
    </row>
    <row r="85" spans="2:4" x14ac:dyDescent="0.2">
      <c r="B85" s="114"/>
      <c r="C85" s="119"/>
      <c r="D85" s="114"/>
    </row>
    <row r="86" spans="2:4" x14ac:dyDescent="0.2">
      <c r="B86" s="114"/>
      <c r="C86" s="119"/>
      <c r="D86" s="114"/>
    </row>
    <row r="87" spans="2:4" x14ac:dyDescent="0.2">
      <c r="B87" s="114"/>
      <c r="C87" s="119"/>
      <c r="D87" s="114"/>
    </row>
    <row r="88" spans="2:4" x14ac:dyDescent="0.2">
      <c r="B88" s="114"/>
      <c r="C88" s="119"/>
      <c r="D88" s="114"/>
    </row>
    <row r="89" spans="2:4" x14ac:dyDescent="0.2">
      <c r="B89" s="114"/>
      <c r="C89" s="119"/>
      <c r="D89" s="114"/>
    </row>
    <row r="90" spans="2:4" x14ac:dyDescent="0.2">
      <c r="B90" s="114"/>
      <c r="C90" s="119"/>
      <c r="D90" s="114"/>
    </row>
    <row r="91" spans="2:4" x14ac:dyDescent="0.2">
      <c r="B91" s="114"/>
      <c r="C91" s="119"/>
      <c r="D91" s="114"/>
    </row>
    <row r="92" spans="2:4" x14ac:dyDescent="0.2">
      <c r="B92" s="114"/>
      <c r="C92" s="119"/>
      <c r="D92" s="114"/>
    </row>
    <row r="93" spans="2:4" x14ac:dyDescent="0.2">
      <c r="B93" s="114"/>
      <c r="C93" s="119"/>
      <c r="D93" s="114"/>
    </row>
    <row r="94" spans="2:4" x14ac:dyDescent="0.2">
      <c r="B94" s="114"/>
      <c r="C94" s="119"/>
      <c r="D94" s="114"/>
    </row>
    <row r="95" spans="2:4" x14ac:dyDescent="0.2">
      <c r="B95" s="114"/>
      <c r="C95" s="119"/>
      <c r="D95" s="114"/>
    </row>
    <row r="96" spans="2:4" x14ac:dyDescent="0.2">
      <c r="C96" s="119"/>
      <c r="D96" s="114"/>
    </row>
    <row r="97" spans="3:4" x14ac:dyDescent="0.2">
      <c r="D97" s="136"/>
    </row>
    <row r="98" spans="3:4" x14ac:dyDescent="0.2">
      <c r="D98" s="136"/>
    </row>
    <row r="99" spans="3:4" x14ac:dyDescent="0.2">
      <c r="D99" s="136"/>
    </row>
    <row r="100" spans="3:4" x14ac:dyDescent="0.2">
      <c r="D100" s="136"/>
    </row>
    <row r="101" spans="3:4" x14ac:dyDescent="0.2">
      <c r="D101" s="136"/>
    </row>
    <row r="102" spans="3:4" x14ac:dyDescent="0.2">
      <c r="D102" s="136"/>
    </row>
    <row r="103" spans="3:4" x14ac:dyDescent="0.2">
      <c r="D103" s="136"/>
    </row>
    <row r="104" spans="3:4" x14ac:dyDescent="0.2">
      <c r="D104" s="136"/>
    </row>
    <row r="105" spans="3:4" x14ac:dyDescent="0.2">
      <c r="D105" s="136"/>
    </row>
    <row r="106" spans="3:4" x14ac:dyDescent="0.2">
      <c r="D106" s="136"/>
    </row>
    <row r="107" spans="3:4" x14ac:dyDescent="0.2">
      <c r="D107" s="137"/>
    </row>
    <row r="108" spans="3:4" x14ac:dyDescent="0.2">
      <c r="C108" s="138"/>
      <c r="D108" s="137"/>
    </row>
    <row r="109" spans="3:4" x14ac:dyDescent="0.2">
      <c r="C109" s="138"/>
      <c r="D109" s="137"/>
    </row>
    <row r="110" spans="3:4" x14ac:dyDescent="0.2">
      <c r="C110" s="138"/>
      <c r="D110" s="137"/>
    </row>
    <row r="111" spans="3:4" x14ac:dyDescent="0.2">
      <c r="C111" s="138"/>
      <c r="D111" s="137"/>
    </row>
    <row r="112" spans="3:4" x14ac:dyDescent="0.2">
      <c r="C112" s="138"/>
      <c r="D112" s="137"/>
    </row>
    <row r="113" spans="3:4" x14ac:dyDescent="0.2">
      <c r="C113" s="138"/>
      <c r="D113" s="137"/>
    </row>
    <row r="114" spans="3:4" x14ac:dyDescent="0.2">
      <c r="C114" s="138"/>
      <c r="D114" s="137"/>
    </row>
    <row r="115" spans="3:4" x14ac:dyDescent="0.2">
      <c r="C115" s="138"/>
      <c r="D115" s="137"/>
    </row>
    <row r="116" spans="3:4" x14ac:dyDescent="0.2">
      <c r="C116" s="138"/>
      <c r="D116" s="137"/>
    </row>
    <row r="117" spans="3:4" x14ac:dyDescent="0.2">
      <c r="C117" s="138"/>
    </row>
    <row r="118" spans="3:4" x14ac:dyDescent="0.2">
      <c r="C118" s="138"/>
    </row>
    <row r="119" spans="3:4" x14ac:dyDescent="0.2">
      <c r="C119" s="138"/>
    </row>
    <row r="120" spans="3:4" x14ac:dyDescent="0.2">
      <c r="C120" s="138"/>
    </row>
    <row r="121" spans="3:4" x14ac:dyDescent="0.2">
      <c r="C121" s="138"/>
    </row>
    <row r="122" spans="3:4" x14ac:dyDescent="0.2">
      <c r="C122" s="138"/>
    </row>
    <row r="123" spans="3:4" x14ac:dyDescent="0.2">
      <c r="C123" s="138"/>
    </row>
    <row r="124" spans="3:4" x14ac:dyDescent="0.2">
      <c r="C124" s="138"/>
    </row>
    <row r="125" spans="3:4" x14ac:dyDescent="0.2">
      <c r="C125" s="138"/>
    </row>
    <row r="126" spans="3:4" x14ac:dyDescent="0.2">
      <c r="C126" s="138"/>
    </row>
    <row r="127" spans="3:4" x14ac:dyDescent="0.2">
      <c r="C127" s="138"/>
    </row>
    <row r="128" spans="3:4" x14ac:dyDescent="0.2">
      <c r="C128" s="138"/>
    </row>
    <row r="129" spans="3:3" x14ac:dyDescent="0.2">
      <c r="C129" s="138"/>
    </row>
    <row r="130" spans="3:3" x14ac:dyDescent="0.2">
      <c r="C130" s="138"/>
    </row>
    <row r="131" spans="3:3" x14ac:dyDescent="0.2">
      <c r="C131" s="138"/>
    </row>
    <row r="132" spans="3:3" x14ac:dyDescent="0.2">
      <c r="C132" s="138"/>
    </row>
    <row r="133" spans="3:3" x14ac:dyDescent="0.2">
      <c r="C133" s="138"/>
    </row>
    <row r="134" spans="3:3" x14ac:dyDescent="0.2">
      <c r="C134" s="138"/>
    </row>
    <row r="135" spans="3:3" x14ac:dyDescent="0.2">
      <c r="C135" s="138"/>
    </row>
    <row r="136" spans="3:3" x14ac:dyDescent="0.2">
      <c r="C136" s="138"/>
    </row>
    <row r="137" spans="3:3" x14ac:dyDescent="0.2">
      <c r="C137" s="138"/>
    </row>
    <row r="138" spans="3:3" x14ac:dyDescent="0.2">
      <c r="C138" s="138"/>
    </row>
    <row r="139" spans="3:3" x14ac:dyDescent="0.2">
      <c r="C139" s="138"/>
    </row>
    <row r="140" spans="3:3" x14ac:dyDescent="0.2">
      <c r="C140" s="138"/>
    </row>
    <row r="141" spans="3:3" x14ac:dyDescent="0.2">
      <c r="C141" s="138"/>
    </row>
    <row r="142" spans="3:3" x14ac:dyDescent="0.2">
      <c r="C142" s="138"/>
    </row>
    <row r="143" spans="3:3" x14ac:dyDescent="0.2">
      <c r="C143" s="138"/>
    </row>
    <row r="144" spans="3:3" x14ac:dyDescent="0.2">
      <c r="C144" s="138"/>
    </row>
    <row r="145" spans="3:3" x14ac:dyDescent="0.2">
      <c r="C145" s="138"/>
    </row>
    <row r="146" spans="3:3" x14ac:dyDescent="0.2">
      <c r="C146" s="138"/>
    </row>
    <row r="147" spans="3:3" x14ac:dyDescent="0.2">
      <c r="C147" s="138"/>
    </row>
    <row r="148" spans="3:3" x14ac:dyDescent="0.2">
      <c r="C148" s="138"/>
    </row>
    <row r="149" spans="3:3" x14ac:dyDescent="0.2">
      <c r="C149" s="138"/>
    </row>
    <row r="150" spans="3:3" x14ac:dyDescent="0.2">
      <c r="C150" s="138"/>
    </row>
    <row r="151" spans="3:3" x14ac:dyDescent="0.2">
      <c r="C151" s="138"/>
    </row>
    <row r="152" spans="3:3" x14ac:dyDescent="0.2">
      <c r="C152" s="138"/>
    </row>
    <row r="153" spans="3:3" x14ac:dyDescent="0.2">
      <c r="C153" s="138"/>
    </row>
    <row r="154" spans="3:3" x14ac:dyDescent="0.2">
      <c r="C154" s="138"/>
    </row>
    <row r="155" spans="3:3" x14ac:dyDescent="0.2">
      <c r="C155" s="138"/>
    </row>
    <row r="156" spans="3:3" x14ac:dyDescent="0.2">
      <c r="C156" s="138"/>
    </row>
    <row r="157" spans="3:3" x14ac:dyDescent="0.2">
      <c r="C157" s="138"/>
    </row>
    <row r="158" spans="3:3" x14ac:dyDescent="0.2">
      <c r="C158" s="138"/>
    </row>
    <row r="159" spans="3:3" x14ac:dyDescent="0.2">
      <c r="C159" s="138"/>
    </row>
  </sheetData>
  <pageMargins left="0.7" right="0.7" top="0.75" bottom="0.75" header="0.3" footer="0.3"/>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C1C94-88F2-45B9-BB7B-2E18DD9C6B35}">
  <sheetPr>
    <tabColor rgb="FFFFFF00"/>
  </sheetPr>
  <dimension ref="A1:H49"/>
  <sheetViews>
    <sheetView zoomScaleNormal="100" workbookViewId="0"/>
  </sheetViews>
  <sheetFormatPr defaultRowHeight="14.25" x14ac:dyDescent="0.2"/>
  <cols>
    <col min="1" max="1" width="17.5" style="34" customWidth="1"/>
    <col min="2" max="2" width="10.625" style="34" customWidth="1"/>
    <col min="3" max="3" width="12.375" style="34" customWidth="1"/>
    <col min="4" max="5" width="9" style="34"/>
    <col min="6" max="6" width="22" style="34" customWidth="1"/>
  </cols>
  <sheetData>
    <row r="1" spans="1:6" x14ac:dyDescent="0.2">
      <c r="A1" s="239" t="s">
        <v>259</v>
      </c>
    </row>
    <row r="2" spans="1:6" x14ac:dyDescent="0.2">
      <c r="A2" s="248" t="s">
        <v>260</v>
      </c>
    </row>
    <row r="4" spans="1:6" x14ac:dyDescent="0.2">
      <c r="A4" s="238"/>
      <c r="B4" s="238"/>
      <c r="C4" s="238" t="s">
        <v>180</v>
      </c>
      <c r="D4" s="239">
        <v>2019</v>
      </c>
      <c r="E4" s="239">
        <v>2020</v>
      </c>
      <c r="F4" s="239" t="s">
        <v>262</v>
      </c>
    </row>
    <row r="5" spans="1:6" x14ac:dyDescent="0.2">
      <c r="C5" s="34">
        <v>11</v>
      </c>
      <c r="D5" s="244">
        <v>410</v>
      </c>
      <c r="E5" s="244">
        <v>391</v>
      </c>
      <c r="F5" s="119">
        <f t="shared" ref="F5:F44" si="0">(E5-D5)/D5</f>
        <v>-4.6341463414634146E-2</v>
      </c>
    </row>
    <row r="6" spans="1:6" x14ac:dyDescent="0.2">
      <c r="A6" s="34" t="s">
        <v>256</v>
      </c>
      <c r="B6" s="34" t="s">
        <v>21</v>
      </c>
      <c r="C6" s="34">
        <v>12</v>
      </c>
      <c r="D6" s="244">
        <v>462</v>
      </c>
      <c r="E6" s="244">
        <v>405</v>
      </c>
      <c r="F6" s="119">
        <f t="shared" si="0"/>
        <v>-0.12337662337662338</v>
      </c>
    </row>
    <row r="7" spans="1:6" x14ac:dyDescent="0.2">
      <c r="C7" s="34">
        <v>13</v>
      </c>
      <c r="D7" s="244">
        <v>446</v>
      </c>
      <c r="E7" s="244">
        <v>448</v>
      </c>
      <c r="F7" s="119">
        <f t="shared" si="0"/>
        <v>4.4843049327354259E-3</v>
      </c>
    </row>
    <row r="8" spans="1:6" x14ac:dyDescent="0.2">
      <c r="C8" s="34">
        <v>14</v>
      </c>
      <c r="D8" s="244">
        <v>463</v>
      </c>
      <c r="E8" s="244">
        <v>409</v>
      </c>
      <c r="F8" s="119">
        <f t="shared" si="0"/>
        <v>-0.11663066954643629</v>
      </c>
    </row>
    <row r="9" spans="1:6" x14ac:dyDescent="0.2">
      <c r="C9" s="34">
        <v>15</v>
      </c>
      <c r="D9" s="244">
        <v>463</v>
      </c>
      <c r="E9" s="244">
        <v>375</v>
      </c>
      <c r="F9" s="119">
        <f t="shared" si="0"/>
        <v>-0.19006479481641469</v>
      </c>
    </row>
    <row r="10" spans="1:6" x14ac:dyDescent="0.2">
      <c r="A10" s="34" t="s">
        <v>15</v>
      </c>
      <c r="B10" s="34" t="s">
        <v>15</v>
      </c>
      <c r="C10" s="34">
        <v>16</v>
      </c>
      <c r="D10" s="244">
        <v>467</v>
      </c>
      <c r="E10" s="244">
        <v>342</v>
      </c>
      <c r="F10" s="119">
        <f t="shared" si="0"/>
        <v>-0.26766595289079231</v>
      </c>
    </row>
    <row r="11" spans="1:6" x14ac:dyDescent="0.2">
      <c r="C11" s="34">
        <v>17</v>
      </c>
      <c r="D11" s="244">
        <v>414</v>
      </c>
      <c r="E11" s="244">
        <v>368</v>
      </c>
      <c r="F11" s="119">
        <f t="shared" si="0"/>
        <v>-0.1111111111111111</v>
      </c>
    </row>
    <row r="12" spans="1:6" x14ac:dyDescent="0.2">
      <c r="C12" s="34">
        <v>18</v>
      </c>
      <c r="D12" s="244">
        <v>414</v>
      </c>
      <c r="E12" s="244">
        <v>312</v>
      </c>
      <c r="F12" s="119">
        <f t="shared" si="0"/>
        <v>-0.24637681159420291</v>
      </c>
    </row>
    <row r="13" spans="1:6" x14ac:dyDescent="0.2">
      <c r="C13" s="34">
        <v>19</v>
      </c>
      <c r="D13" s="244">
        <v>440</v>
      </c>
      <c r="E13" s="244">
        <v>355</v>
      </c>
      <c r="F13" s="119">
        <f t="shared" si="0"/>
        <v>-0.19318181818181818</v>
      </c>
    </row>
    <row r="14" spans="1:6" x14ac:dyDescent="0.2">
      <c r="A14" s="34" t="s">
        <v>16</v>
      </c>
      <c r="B14" s="34" t="s">
        <v>22</v>
      </c>
      <c r="C14" s="34">
        <v>20</v>
      </c>
      <c r="D14" s="244">
        <v>424</v>
      </c>
      <c r="E14" s="244">
        <v>398</v>
      </c>
      <c r="F14" s="119">
        <f t="shared" si="0"/>
        <v>-6.1320754716981132E-2</v>
      </c>
    </row>
    <row r="15" spans="1:6" x14ac:dyDescent="0.2">
      <c r="C15" s="34">
        <v>21</v>
      </c>
      <c r="D15" s="244">
        <v>457</v>
      </c>
      <c r="E15" s="244">
        <v>352</v>
      </c>
      <c r="F15" s="119">
        <f t="shared" si="0"/>
        <v>-0.22975929978118162</v>
      </c>
    </row>
    <row r="16" spans="1:6" x14ac:dyDescent="0.2">
      <c r="C16" s="34">
        <v>22</v>
      </c>
      <c r="D16" s="244">
        <v>448</v>
      </c>
      <c r="E16" s="245">
        <v>328</v>
      </c>
      <c r="F16" s="119">
        <f t="shared" si="0"/>
        <v>-0.26785714285714285</v>
      </c>
    </row>
    <row r="17" spans="1:6" x14ac:dyDescent="0.2">
      <c r="C17" s="34">
        <v>23</v>
      </c>
      <c r="D17" s="244">
        <v>420</v>
      </c>
      <c r="E17" s="245">
        <v>330</v>
      </c>
      <c r="F17" s="119">
        <f t="shared" si="0"/>
        <v>-0.21428571428571427</v>
      </c>
    </row>
    <row r="18" spans="1:6" x14ac:dyDescent="0.2">
      <c r="C18" s="34">
        <v>24</v>
      </c>
      <c r="D18" s="244">
        <v>458</v>
      </c>
      <c r="E18" s="245">
        <v>386</v>
      </c>
      <c r="F18" s="119">
        <f t="shared" si="0"/>
        <v>-0.15720524017467249</v>
      </c>
    </row>
    <row r="19" spans="1:6" x14ac:dyDescent="0.2">
      <c r="A19" s="34" t="s">
        <v>91</v>
      </c>
      <c r="B19" s="34" t="s">
        <v>23</v>
      </c>
      <c r="C19" s="34">
        <v>25</v>
      </c>
      <c r="D19" s="244">
        <v>427</v>
      </c>
      <c r="E19" s="245">
        <v>339</v>
      </c>
      <c r="F19" s="119">
        <f t="shared" si="0"/>
        <v>-0.20608899297423888</v>
      </c>
    </row>
    <row r="20" spans="1:6" x14ac:dyDescent="0.2">
      <c r="C20" s="34">
        <v>26</v>
      </c>
      <c r="D20" s="244">
        <v>425</v>
      </c>
      <c r="E20" s="244">
        <v>377</v>
      </c>
      <c r="F20" s="119">
        <f t="shared" si="0"/>
        <v>-0.11294117647058824</v>
      </c>
    </row>
    <row r="21" spans="1:6" x14ac:dyDescent="0.2">
      <c r="C21" s="34">
        <v>27</v>
      </c>
      <c r="D21" s="244">
        <v>435</v>
      </c>
      <c r="E21" s="244">
        <v>342</v>
      </c>
      <c r="F21" s="119">
        <f t="shared" si="0"/>
        <v>-0.21379310344827587</v>
      </c>
    </row>
    <row r="22" spans="1:6" x14ac:dyDescent="0.2">
      <c r="C22" s="34">
        <v>28</v>
      </c>
      <c r="D22" s="244">
        <v>506</v>
      </c>
      <c r="E22" s="244">
        <v>359</v>
      </c>
      <c r="F22" s="119">
        <f t="shared" si="0"/>
        <v>-0.29051383399209485</v>
      </c>
    </row>
    <row r="23" spans="1:6" x14ac:dyDescent="0.2">
      <c r="A23" s="34" t="s">
        <v>18</v>
      </c>
      <c r="B23" s="34" t="s">
        <v>24</v>
      </c>
      <c r="C23" s="34">
        <v>29</v>
      </c>
      <c r="D23" s="244">
        <v>441</v>
      </c>
      <c r="E23" s="244">
        <v>342</v>
      </c>
      <c r="F23" s="119">
        <f t="shared" si="0"/>
        <v>-0.22448979591836735</v>
      </c>
    </row>
    <row r="24" spans="1:6" x14ac:dyDescent="0.2">
      <c r="C24" s="34">
        <v>30</v>
      </c>
      <c r="D24" s="244">
        <v>435</v>
      </c>
      <c r="E24" s="244">
        <v>325</v>
      </c>
      <c r="F24" s="119">
        <f t="shared" si="0"/>
        <v>-0.25287356321839083</v>
      </c>
    </row>
    <row r="25" spans="1:6" x14ac:dyDescent="0.2">
      <c r="C25" s="34">
        <v>31</v>
      </c>
      <c r="D25" s="244">
        <v>433</v>
      </c>
      <c r="E25" s="244">
        <v>379</v>
      </c>
      <c r="F25" s="119">
        <f t="shared" si="0"/>
        <v>-0.12471131639722864</v>
      </c>
    </row>
    <row r="26" spans="1:6" x14ac:dyDescent="0.2">
      <c r="C26" s="34">
        <v>32</v>
      </c>
      <c r="D26" s="244">
        <v>439</v>
      </c>
      <c r="E26" s="244">
        <v>375</v>
      </c>
      <c r="F26" s="119">
        <f t="shared" si="0"/>
        <v>-0.14578587699316628</v>
      </c>
    </row>
    <row r="27" spans="1:6" x14ac:dyDescent="0.2">
      <c r="A27" s="34" t="s">
        <v>89</v>
      </c>
      <c r="B27" s="34" t="s">
        <v>89</v>
      </c>
      <c r="C27" s="34">
        <v>33</v>
      </c>
      <c r="D27" s="244">
        <v>446</v>
      </c>
      <c r="E27" s="244">
        <v>348</v>
      </c>
      <c r="F27" s="119">
        <f t="shared" si="0"/>
        <v>-0.21973094170403587</v>
      </c>
    </row>
    <row r="28" spans="1:6" x14ac:dyDescent="0.2">
      <c r="C28" s="34">
        <v>34</v>
      </c>
      <c r="D28" s="244">
        <v>456</v>
      </c>
      <c r="E28" s="244">
        <v>353</v>
      </c>
      <c r="F28" s="119">
        <f t="shared" si="0"/>
        <v>-0.22587719298245615</v>
      </c>
    </row>
    <row r="29" spans="1:6" x14ac:dyDescent="0.2">
      <c r="C29" s="34">
        <v>35</v>
      </c>
      <c r="D29" s="244">
        <v>456</v>
      </c>
      <c r="E29" s="244">
        <v>355</v>
      </c>
      <c r="F29" s="119">
        <f t="shared" si="0"/>
        <v>-0.22149122807017543</v>
      </c>
    </row>
    <row r="30" spans="1:6" x14ac:dyDescent="0.2">
      <c r="C30" s="34">
        <v>36</v>
      </c>
      <c r="D30" s="244">
        <v>429</v>
      </c>
      <c r="E30" s="244">
        <v>354</v>
      </c>
      <c r="F30" s="119">
        <f t="shared" si="0"/>
        <v>-0.17482517482517482</v>
      </c>
    </row>
    <row r="31" spans="1:6" x14ac:dyDescent="0.2">
      <c r="C31" s="34">
        <v>37</v>
      </c>
      <c r="D31" s="244">
        <v>405</v>
      </c>
      <c r="E31" s="244">
        <v>341</v>
      </c>
      <c r="F31" s="119">
        <f t="shared" si="0"/>
        <v>-0.15802469135802469</v>
      </c>
    </row>
    <row r="32" spans="1:6" x14ac:dyDescent="0.2">
      <c r="A32" s="34" t="s">
        <v>255</v>
      </c>
      <c r="B32" s="34" t="s">
        <v>255</v>
      </c>
      <c r="C32" s="34">
        <v>38</v>
      </c>
      <c r="D32" s="244">
        <v>394</v>
      </c>
      <c r="E32" s="244">
        <v>378</v>
      </c>
      <c r="F32" s="119">
        <f t="shared" si="0"/>
        <v>-4.060913705583756E-2</v>
      </c>
    </row>
    <row r="33" spans="1:8" x14ac:dyDescent="0.2">
      <c r="C33" s="34">
        <v>39</v>
      </c>
      <c r="D33" s="244">
        <v>413</v>
      </c>
      <c r="E33" s="244">
        <v>401</v>
      </c>
      <c r="F33" s="119">
        <f t="shared" si="0"/>
        <v>-2.9055690072639227E-2</v>
      </c>
    </row>
    <row r="34" spans="1:8" x14ac:dyDescent="0.2">
      <c r="C34" s="34">
        <v>40</v>
      </c>
      <c r="D34" s="244">
        <v>398</v>
      </c>
      <c r="E34" s="244">
        <v>388</v>
      </c>
      <c r="F34" s="119">
        <f t="shared" si="0"/>
        <v>-2.5125628140703519E-2</v>
      </c>
    </row>
    <row r="35" spans="1:8" x14ac:dyDescent="0.2">
      <c r="A35" s="160"/>
      <c r="B35" s="160"/>
      <c r="C35" s="34">
        <v>41</v>
      </c>
      <c r="D35" s="244">
        <v>390</v>
      </c>
      <c r="E35" s="244">
        <v>350</v>
      </c>
      <c r="F35" s="119">
        <f t="shared" si="0"/>
        <v>-0.10256410256410256</v>
      </c>
    </row>
    <row r="36" spans="1:8" x14ac:dyDescent="0.2">
      <c r="A36" s="160" t="s">
        <v>86</v>
      </c>
      <c r="B36" s="160" t="s">
        <v>87</v>
      </c>
      <c r="C36" s="34">
        <v>42</v>
      </c>
      <c r="D36" s="244">
        <v>375</v>
      </c>
      <c r="E36" s="244">
        <v>361</v>
      </c>
      <c r="F36" s="119">
        <f t="shared" si="0"/>
        <v>-3.7333333333333336E-2</v>
      </c>
    </row>
    <row r="37" spans="1:8" x14ac:dyDescent="0.2">
      <c r="A37" s="160"/>
      <c r="B37" s="160"/>
      <c r="C37" s="34">
        <v>43</v>
      </c>
      <c r="D37" s="244">
        <v>416</v>
      </c>
      <c r="E37" s="244">
        <v>379</v>
      </c>
      <c r="F37" s="119">
        <f t="shared" si="0"/>
        <v>-8.8942307692307696E-2</v>
      </c>
    </row>
    <row r="38" spans="1:8" x14ac:dyDescent="0.2">
      <c r="A38" s="160"/>
      <c r="B38" s="160"/>
      <c r="C38" s="34">
        <v>44</v>
      </c>
      <c r="D38" s="244">
        <v>412</v>
      </c>
      <c r="E38" s="244">
        <v>356</v>
      </c>
      <c r="F38" s="119">
        <f t="shared" si="0"/>
        <v>-0.13592233009708737</v>
      </c>
    </row>
    <row r="39" spans="1:8" x14ac:dyDescent="0.2">
      <c r="A39" s="160"/>
      <c r="B39" s="160"/>
      <c r="C39" s="34">
        <v>45</v>
      </c>
      <c r="D39" s="244">
        <v>386</v>
      </c>
      <c r="E39" s="244">
        <v>325</v>
      </c>
      <c r="F39" s="119">
        <f t="shared" si="0"/>
        <v>-0.15803108808290156</v>
      </c>
    </row>
    <row r="40" spans="1:8" x14ac:dyDescent="0.2">
      <c r="A40" s="160" t="s">
        <v>85</v>
      </c>
      <c r="B40" s="160" t="s">
        <v>85</v>
      </c>
      <c r="C40" s="34">
        <v>46</v>
      </c>
      <c r="D40" s="244">
        <v>398</v>
      </c>
      <c r="E40" s="244">
        <v>339</v>
      </c>
      <c r="F40" s="119">
        <f t="shared" si="0"/>
        <v>-0.14824120603015076</v>
      </c>
    </row>
    <row r="41" spans="1:8" x14ac:dyDescent="0.2">
      <c r="A41" s="160"/>
      <c r="B41" s="160"/>
      <c r="C41" s="34">
        <v>47</v>
      </c>
      <c r="D41" s="244">
        <v>407</v>
      </c>
      <c r="E41" s="244">
        <v>346</v>
      </c>
      <c r="F41" s="119">
        <f t="shared" si="0"/>
        <v>-0.14987714987714987</v>
      </c>
    </row>
    <row r="42" spans="1:8" x14ac:dyDescent="0.2">
      <c r="A42" s="160"/>
      <c r="B42" s="160"/>
      <c r="C42" s="34">
        <v>48</v>
      </c>
      <c r="D42" s="244">
        <v>442</v>
      </c>
      <c r="E42" s="244">
        <v>351</v>
      </c>
      <c r="F42" s="119">
        <f t="shared" si="0"/>
        <v>-0.20588235294117646</v>
      </c>
    </row>
    <row r="43" spans="1:8" x14ac:dyDescent="0.2">
      <c r="A43" s="160"/>
      <c r="B43" s="160"/>
      <c r="C43" s="34">
        <v>49</v>
      </c>
      <c r="D43" s="244">
        <v>398</v>
      </c>
      <c r="E43" s="244">
        <v>382</v>
      </c>
      <c r="F43" s="119">
        <f t="shared" si="0"/>
        <v>-4.0201005025125629E-2</v>
      </c>
    </row>
    <row r="44" spans="1:8" x14ac:dyDescent="0.2">
      <c r="A44" s="160" t="s">
        <v>84</v>
      </c>
      <c r="B44" s="160" t="s">
        <v>84</v>
      </c>
      <c r="C44" s="34">
        <v>50</v>
      </c>
      <c r="D44" s="244">
        <v>452</v>
      </c>
      <c r="E44" s="244">
        <v>408</v>
      </c>
      <c r="F44" s="119">
        <f t="shared" si="0"/>
        <v>-9.7345132743362831E-2</v>
      </c>
    </row>
    <row r="45" spans="1:8" x14ac:dyDescent="0.2">
      <c r="D45" s="242"/>
      <c r="E45" s="242"/>
      <c r="F45" s="119"/>
      <c r="G45" s="243"/>
      <c r="H45" s="240"/>
    </row>
    <row r="46" spans="1:8" x14ac:dyDescent="0.2">
      <c r="A46" s="239" t="s">
        <v>257</v>
      </c>
    </row>
    <row r="47" spans="1:8" x14ac:dyDescent="0.2">
      <c r="A47" s="33" t="s">
        <v>258</v>
      </c>
    </row>
    <row r="48" spans="1:8" x14ac:dyDescent="0.2">
      <c r="A48" s="239" t="s">
        <v>261</v>
      </c>
    </row>
    <row r="49" spans="1:1" x14ac:dyDescent="0.2">
      <c r="A49" s="33" t="s">
        <v>263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0B1EE-BA10-4275-A5CC-FE32E72A24C0}">
  <sheetPr codeName="Blad10">
    <tabColor rgb="FFFFFF00"/>
  </sheetPr>
  <dimension ref="A1:O18"/>
  <sheetViews>
    <sheetView zoomScaleNormal="100" zoomScaleSheetLayoutView="100" workbookViewId="0"/>
  </sheetViews>
  <sheetFormatPr defaultColWidth="8" defaultRowHeight="14.25" x14ac:dyDescent="0.2"/>
  <cols>
    <col min="1" max="1" width="63.625" style="202" customWidth="1"/>
    <col min="2" max="3" width="6.875" style="202" customWidth="1"/>
    <col min="4" max="9" width="7" style="202" customWidth="1"/>
    <col min="10" max="10" width="8" style="17"/>
    <col min="11" max="15" width="5.625" style="18" customWidth="1"/>
    <col min="16" max="16384" width="8" style="17"/>
  </cols>
  <sheetData>
    <row r="1" spans="1:15" ht="15" customHeight="1" x14ac:dyDescent="0.2">
      <c r="A1" s="201" t="s">
        <v>264</v>
      </c>
    </row>
    <row r="2" spans="1:15" ht="15" customHeight="1" x14ac:dyDescent="0.2"/>
    <row r="3" spans="1:15" s="21" customFormat="1" ht="15" customHeight="1" x14ac:dyDescent="0.25">
      <c r="A3" s="201"/>
      <c r="B3" s="201"/>
      <c r="C3" s="201"/>
      <c r="D3" s="203">
        <v>2019</v>
      </c>
      <c r="E3" s="203">
        <v>2020</v>
      </c>
      <c r="F3" s="203">
        <v>2019</v>
      </c>
      <c r="G3" s="203">
        <v>2020</v>
      </c>
      <c r="H3" s="203">
        <v>2019</v>
      </c>
      <c r="I3" s="203">
        <v>2020</v>
      </c>
      <c r="J3" s="24"/>
      <c r="K3" s="22"/>
      <c r="L3" s="22"/>
      <c r="M3" s="22"/>
      <c r="N3" s="22"/>
      <c r="O3" s="22"/>
    </row>
    <row r="4" spans="1:15" s="21" customFormat="1" ht="15" customHeight="1" x14ac:dyDescent="0.25">
      <c r="A4" s="204"/>
      <c r="B4" s="204"/>
      <c r="C4" s="204"/>
      <c r="D4" s="203" t="s">
        <v>47</v>
      </c>
      <c r="E4" s="203" t="s">
        <v>47</v>
      </c>
      <c r="F4" s="203" t="s">
        <v>46</v>
      </c>
      <c r="G4" s="203" t="s">
        <v>46</v>
      </c>
      <c r="H4" s="203" t="s">
        <v>45</v>
      </c>
      <c r="I4" s="203" t="s">
        <v>45</v>
      </c>
      <c r="J4" s="24"/>
      <c r="K4" s="22"/>
      <c r="L4" s="22"/>
      <c r="M4" s="22"/>
      <c r="N4" s="22"/>
      <c r="O4" s="22"/>
    </row>
    <row r="5" spans="1:15" ht="15" customHeight="1" x14ac:dyDescent="0.2">
      <c r="A5" s="205" t="s">
        <v>236</v>
      </c>
      <c r="B5" s="206"/>
      <c r="C5" s="206"/>
      <c r="D5" s="207">
        <v>20010</v>
      </c>
      <c r="E5" s="207">
        <v>18149</v>
      </c>
      <c r="F5" s="207">
        <v>20721</v>
      </c>
      <c r="G5" s="207">
        <v>15306</v>
      </c>
      <c r="H5" s="207">
        <v>21919</v>
      </c>
      <c r="I5" s="207">
        <v>18026</v>
      </c>
      <c r="J5" s="23"/>
    </row>
    <row r="6" spans="1:15" ht="15" customHeight="1" x14ac:dyDescent="0.2">
      <c r="A6" s="205"/>
      <c r="B6" s="206"/>
      <c r="C6" s="206"/>
      <c r="D6" s="208"/>
      <c r="E6" s="208"/>
      <c r="F6" s="208"/>
      <c r="G6" s="208"/>
      <c r="H6" s="208"/>
      <c r="I6" s="208"/>
      <c r="J6" s="23"/>
    </row>
    <row r="7" spans="1:15" ht="15" customHeight="1" x14ac:dyDescent="0.2">
      <c r="A7" s="209" t="s">
        <v>237</v>
      </c>
      <c r="B7" s="210" t="s">
        <v>44</v>
      </c>
      <c r="C7" s="211" t="s">
        <v>43</v>
      </c>
      <c r="D7" s="207">
        <v>37151.81</v>
      </c>
      <c r="E7" s="207">
        <v>37371.063999999998</v>
      </c>
      <c r="F7" s="207">
        <v>36761.057000000001</v>
      </c>
      <c r="G7" s="207">
        <v>36073.925000000003</v>
      </c>
      <c r="H7" s="207">
        <v>36357.455999999998</v>
      </c>
      <c r="I7" s="207">
        <v>34809.474000000002</v>
      </c>
      <c r="J7" s="23"/>
    </row>
    <row r="8" spans="1:15" s="21" customFormat="1" ht="15" customHeight="1" x14ac:dyDescent="0.25">
      <c r="A8" s="201"/>
      <c r="B8" s="202" t="s">
        <v>42</v>
      </c>
      <c r="C8" s="211" t="s">
        <v>41</v>
      </c>
      <c r="D8" s="207">
        <v>6053.7150000000001</v>
      </c>
      <c r="E8" s="207">
        <v>6003.0069999999996</v>
      </c>
      <c r="F8" s="207">
        <v>6390.3720000000003</v>
      </c>
      <c r="G8" s="207">
        <v>6640.8119999999999</v>
      </c>
      <c r="H8" s="207">
        <v>7157.98</v>
      </c>
      <c r="I8" s="207">
        <v>6247.8990000000003</v>
      </c>
      <c r="J8" s="24"/>
      <c r="K8" s="22"/>
      <c r="L8" s="22"/>
      <c r="M8" s="22"/>
      <c r="N8" s="22"/>
      <c r="O8" s="22"/>
    </row>
    <row r="9" spans="1:15" s="21" customFormat="1" ht="15" customHeight="1" x14ac:dyDescent="0.25">
      <c r="A9" s="201"/>
      <c r="B9" s="201"/>
      <c r="C9" s="212"/>
      <c r="D9" s="203"/>
      <c r="E9" s="203"/>
      <c r="F9" s="203"/>
      <c r="G9" s="203"/>
      <c r="H9" s="203"/>
      <c r="I9" s="203"/>
      <c r="J9" s="24"/>
      <c r="K9" s="22"/>
      <c r="L9" s="22"/>
      <c r="M9" s="22"/>
      <c r="N9" s="22"/>
      <c r="O9" s="22"/>
    </row>
    <row r="10" spans="1:15" ht="15" customHeight="1" x14ac:dyDescent="0.2">
      <c r="A10" s="209" t="s">
        <v>238</v>
      </c>
      <c r="B10" s="210" t="s">
        <v>44</v>
      </c>
      <c r="C10" s="211" t="s">
        <v>43</v>
      </c>
      <c r="D10" s="207">
        <v>2341.558</v>
      </c>
      <c r="E10" s="207">
        <v>1977.261</v>
      </c>
      <c r="F10" s="207">
        <v>3782.7620000000002</v>
      </c>
      <c r="G10" s="207">
        <v>878.62099999999998</v>
      </c>
      <c r="H10" s="207">
        <v>4679.4440000000004</v>
      </c>
      <c r="I10" s="207">
        <v>1865.7719999999999</v>
      </c>
      <c r="J10" s="23"/>
    </row>
    <row r="11" spans="1:15" s="19" customFormat="1" ht="15" customHeight="1" x14ac:dyDescent="0.2">
      <c r="A11" s="201"/>
      <c r="B11" s="202" t="s">
        <v>42</v>
      </c>
      <c r="C11" s="211" t="s">
        <v>41</v>
      </c>
      <c r="D11" s="207">
        <v>183.26</v>
      </c>
      <c r="E11" s="207">
        <v>166.98099999999999</v>
      </c>
      <c r="F11" s="207">
        <v>500.11799999999999</v>
      </c>
      <c r="G11" s="207">
        <v>191.75700000000001</v>
      </c>
      <c r="H11" s="207">
        <v>873.64700000000005</v>
      </c>
      <c r="I11" s="207">
        <v>702.89300000000003</v>
      </c>
      <c r="J11" s="25"/>
      <c r="K11" s="20"/>
      <c r="L11" s="20"/>
      <c r="M11" s="20"/>
      <c r="N11" s="20"/>
      <c r="O11" s="20"/>
    </row>
    <row r="12" spans="1:15" s="19" customFormat="1" ht="15" customHeight="1" x14ac:dyDescent="0.2">
      <c r="A12" s="202"/>
      <c r="B12" s="202"/>
      <c r="C12" s="202"/>
      <c r="D12" s="139"/>
      <c r="E12" s="139"/>
      <c r="F12" s="139"/>
      <c r="G12" s="139"/>
      <c r="H12" s="139"/>
      <c r="I12" s="139"/>
      <c r="J12" s="25"/>
      <c r="K12" s="20"/>
      <c r="L12" s="20"/>
      <c r="M12" s="20"/>
      <c r="N12" s="20"/>
      <c r="O12" s="20"/>
    </row>
    <row r="13" spans="1:15" s="28" customFormat="1" ht="15" customHeight="1" x14ac:dyDescent="0.2">
      <c r="A13" s="246" t="s">
        <v>40</v>
      </c>
      <c r="B13" s="213"/>
      <c r="C13" s="213"/>
      <c r="D13" s="213"/>
      <c r="E13" s="213"/>
      <c r="F13" s="213"/>
      <c r="G13" s="213"/>
      <c r="H13" s="213"/>
      <c r="I13" s="213"/>
      <c r="J13" s="26"/>
      <c r="K13" s="27"/>
      <c r="L13" s="27"/>
      <c r="M13" s="27"/>
      <c r="N13" s="27"/>
      <c r="O13" s="27"/>
    </row>
    <row r="14" spans="1:15" s="31" customFormat="1" ht="15" customHeight="1" x14ac:dyDescent="0.2">
      <c r="A14" s="247" t="s">
        <v>39</v>
      </c>
      <c r="B14" s="213"/>
      <c r="C14" s="213"/>
      <c r="D14" s="214"/>
      <c r="E14" s="214"/>
      <c r="F14" s="214"/>
      <c r="G14" s="214"/>
      <c r="H14" s="214"/>
      <c r="I14" s="214"/>
      <c r="J14" s="29"/>
      <c r="K14" s="30"/>
      <c r="L14" s="30"/>
      <c r="M14" s="30"/>
      <c r="N14" s="30"/>
      <c r="O14" s="30"/>
    </row>
    <row r="15" spans="1:15" ht="15" customHeight="1" x14ac:dyDescent="0.2">
      <c r="A15" s="215" t="s">
        <v>197</v>
      </c>
      <c r="B15" s="139"/>
      <c r="C15" s="139"/>
    </row>
    <row r="16" spans="1:15" ht="15" customHeight="1" x14ac:dyDescent="0.2"/>
    <row r="17" ht="15" customHeight="1" x14ac:dyDescent="0.2"/>
    <row r="18" ht="15" customHeight="1" x14ac:dyDescent="0.2"/>
  </sheetData>
  <hyperlinks>
    <hyperlink ref="A15" r:id="rId1" xr:uid="{32910C02-CD1B-49D6-9891-F7FBA68C0226}"/>
  </hyperlinks>
  <pageMargins left="0.7" right="0.7" top="0.75" bottom="0.75" header="0.3" footer="0.3"/>
  <pageSetup paperSize="9" scale="63" orientation="portrait" r:id="rId2"/>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15</vt:i4>
      </vt:variant>
      <vt:variant>
        <vt:lpstr>Diagram</vt:lpstr>
      </vt:variant>
      <vt:variant>
        <vt:i4>22</vt:i4>
      </vt:variant>
      <vt:variant>
        <vt:lpstr>Namngivna områden</vt:lpstr>
      </vt:variant>
      <vt:variant>
        <vt:i4>13</vt:i4>
      </vt:variant>
    </vt:vector>
  </HeadingPairs>
  <TitlesOfParts>
    <vt:vector size="50" baseType="lpstr">
      <vt:lpstr>Information</vt:lpstr>
      <vt:lpstr>Summering - Summary</vt:lpstr>
      <vt:lpstr>Väg - Road</vt:lpstr>
      <vt:lpstr>Trängsel - Congestion</vt:lpstr>
      <vt:lpstr>Tåg - Train 1</vt:lpstr>
      <vt:lpstr>Tåg - Train 2</vt:lpstr>
      <vt:lpstr>Tåg - Train 3</vt:lpstr>
      <vt:lpstr>Sjöfart - Maritime 1</vt:lpstr>
      <vt:lpstr>Sjöfart - Maritime 2</vt:lpstr>
      <vt:lpstr>Flygtrafik - Air 1</vt:lpstr>
      <vt:lpstr>Flygtrafik - Air 2</vt:lpstr>
      <vt:lpstr>Gränsöverskr. - Cross border 1</vt:lpstr>
      <vt:lpstr>Gränsöverskr. - Cross border 2</vt:lpstr>
      <vt:lpstr>Gränsöverskr. - Cross border 3</vt:lpstr>
      <vt:lpstr>Övriga - Other</vt:lpstr>
      <vt:lpstr>Figur 1</vt:lpstr>
      <vt:lpstr>Figur 2</vt:lpstr>
      <vt:lpstr>Figur 3</vt:lpstr>
      <vt:lpstr>Figur 4</vt:lpstr>
      <vt:lpstr>Figur 5</vt:lpstr>
      <vt:lpstr>Figur 6</vt:lpstr>
      <vt:lpstr>Figur 7</vt:lpstr>
      <vt:lpstr>Figur 8</vt:lpstr>
      <vt:lpstr>Figur 9</vt:lpstr>
      <vt:lpstr>Figur 10</vt:lpstr>
      <vt:lpstr>Figur 11</vt:lpstr>
      <vt:lpstr>Figur 12</vt:lpstr>
      <vt:lpstr>Figur 13</vt:lpstr>
      <vt:lpstr>Figur 14</vt:lpstr>
      <vt:lpstr>Figur 15</vt:lpstr>
      <vt:lpstr>Figur 16</vt:lpstr>
      <vt:lpstr>Figur 17</vt:lpstr>
      <vt:lpstr>Figur 18</vt:lpstr>
      <vt:lpstr>Figur 19</vt:lpstr>
      <vt:lpstr>Figur 20</vt:lpstr>
      <vt:lpstr>Figur 21</vt:lpstr>
      <vt:lpstr>Figur 22</vt:lpstr>
      <vt:lpstr>'Tåg - Train 1'!_Ref39656219</vt:lpstr>
      <vt:lpstr>'Tåg - Train 3'!_Ref39657119</vt:lpstr>
      <vt:lpstr>'Sjöfart - Maritime 1'!_Ref39679447</vt:lpstr>
      <vt:lpstr>'Flygtrafik - Air 2'!_Ref41311380</vt:lpstr>
      <vt:lpstr>'Tåg - Train 2'!_Ref43896555</vt:lpstr>
      <vt:lpstr>'Väg - Road'!_Ref61210786</vt:lpstr>
      <vt:lpstr>'Flygtrafik - Air 1'!Utskriftsområde</vt:lpstr>
      <vt:lpstr>'Gränsöverskr. - Cross border 2'!Utskriftsområde</vt:lpstr>
      <vt:lpstr>Information!Utskriftsområde</vt:lpstr>
      <vt:lpstr>'Sjöfart - Maritime 2'!Utskriftsområde</vt:lpstr>
      <vt:lpstr>'Tåg - Train 3'!Utskriftsområde</vt:lpstr>
      <vt:lpstr>'Väg - Road'!Utskriftsområde</vt:lpstr>
      <vt:lpstr>'Övriga - Other'!Utskriftsområde</vt:lpstr>
    </vt:vector>
  </TitlesOfParts>
  <Company>Rehngruppen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Melkersson</dc:creator>
  <cp:lastModifiedBy>Johan Landin</cp:lastModifiedBy>
  <cp:lastPrinted>2021-01-17T20:28:03Z</cp:lastPrinted>
  <dcterms:created xsi:type="dcterms:W3CDTF">2013-09-03T07:56:57Z</dcterms:created>
  <dcterms:modified xsi:type="dcterms:W3CDTF">2021-11-15T11:38:17Z</dcterms:modified>
</cp:coreProperties>
</file>