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4220" windowHeight="11640" tabRatio="918" activeTab="8"/>
  </bookViews>
  <sheets>
    <sheet name="Tabellbilaga" sheetId="193" r:id="rId1"/>
    <sheet name="T1" sheetId="190" r:id="rId2"/>
    <sheet name="T2" sheetId="191" r:id="rId3"/>
    <sheet name="T3" sheetId="175" r:id="rId4"/>
    <sheet name="T4" sheetId="176" r:id="rId5"/>
    <sheet name="T5" sheetId="177" r:id="rId6"/>
    <sheet name="T6 o T7" sheetId="192" r:id="rId7"/>
    <sheet name="T8 o T9" sheetId="180" r:id="rId8"/>
    <sheet name="T10 o T11" sheetId="187" r:id="rId9"/>
    <sheet name="T12 o T13" sheetId="186" r:id="rId10"/>
    <sheet name="T14 o T15" sheetId="184" r:id="rId11"/>
    <sheet name="T16" sheetId="182" r:id="rId12"/>
  </sheets>
  <definedNames>
    <definedName name="_xlnm.Print_Area" localSheetId="1">'T1'!$A$1:$R$55</definedName>
    <definedName name="_xlnm.Print_Area" localSheetId="8">'T10 o T11'!$A$1:$O$36</definedName>
    <definedName name="_xlnm.Print_Area" localSheetId="9">'T12 o T13'!$A$1:$I$34</definedName>
    <definedName name="_xlnm.Print_Area" localSheetId="10">'T14 o T15'!$A$1:$I$28</definedName>
    <definedName name="_xlnm.Print_Area" localSheetId="11">'T16'!$A$1:$O$28</definedName>
    <definedName name="_xlnm.Print_Area" localSheetId="4">'T4'!$A$1:$P$27</definedName>
    <definedName name="_xlnm.Print_Area" localSheetId="5" xml:space="preserve">        'T5'!$A$1:$N$27</definedName>
    <definedName name="_xlnm.Print_Area" localSheetId="6">'T6 o T7'!$A$1:$X$26</definedName>
    <definedName name="_xlnm.Print_Area" localSheetId="7">'T8 o T9'!$A$1:$Q$36</definedName>
    <definedName name="_xlnm.Print_Area" localSheetId="0">Tabellbilaga!$C$1:$F$21</definedName>
  </definedNames>
  <calcPr calcId="125725"/>
</workbook>
</file>

<file path=xl/calcChain.xml><?xml version="1.0" encoding="utf-8"?>
<calcChain xmlns="http://schemas.openxmlformats.org/spreadsheetml/2006/main">
  <c r="R6" i="176"/>
  <c r="R5"/>
  <c r="A20" i="193"/>
  <c r="D20" s="1"/>
  <c r="A19"/>
  <c r="D19" s="1"/>
  <c r="A18"/>
  <c r="A17"/>
  <c r="D17" s="1"/>
  <c r="A16"/>
  <c r="A15"/>
  <c r="D15" s="1"/>
  <c r="A14"/>
  <c r="A13"/>
  <c r="D13" s="1"/>
  <c r="A12"/>
  <c r="A11"/>
  <c r="A10"/>
  <c r="A9"/>
  <c r="D9" s="1"/>
  <c r="A8"/>
  <c r="A7"/>
  <c r="A6"/>
  <c r="A5"/>
  <c r="D5" s="1"/>
  <c r="D18"/>
  <c r="D16"/>
  <c r="D14"/>
  <c r="D12"/>
  <c r="D11"/>
  <c r="D10"/>
  <c r="D8"/>
  <c r="D7"/>
  <c r="D6"/>
</calcChain>
</file>

<file path=xl/sharedStrings.xml><?xml version="1.0" encoding="utf-8"?>
<sst xmlns="http://schemas.openxmlformats.org/spreadsheetml/2006/main" count="1227" uniqueCount="201">
  <si>
    <t>År</t>
  </si>
  <si>
    <t>Buss</t>
  </si>
  <si>
    <t>T-bana</t>
  </si>
  <si>
    <t>Spårväg</t>
  </si>
  <si>
    <t>Tåg</t>
  </si>
  <si>
    <t>Stockholm</t>
  </si>
  <si>
    <t>Uppsala</t>
  </si>
  <si>
    <t>Södermanland</t>
  </si>
  <si>
    <t>Östergötland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</si>
  <si>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</si>
  <si>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</si>
  <si>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</si>
  <si>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</si>
  <si>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</si>
  <si>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</si>
  <si>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</si>
  <si>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</si>
  <si>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Dalarna</t>
  </si>
  <si>
    <t>Gävleborg</t>
  </si>
  <si>
    <t>Västernorrland</t>
  </si>
  <si>
    <t>Jämtland</t>
  </si>
  <si>
    <t>Norrbotten</t>
  </si>
  <si>
    <t>Riket</t>
  </si>
  <si>
    <t>Län</t>
  </si>
  <si>
    <t>Jönköping</t>
  </si>
  <si>
    <t>Västerbotten</t>
  </si>
  <si>
    <t>Västmanland</t>
  </si>
  <si>
    <t>Örebro</t>
  </si>
  <si>
    <t>Utbuds-kilometer</t>
  </si>
  <si>
    <t>Person-kilometer</t>
  </si>
  <si>
    <t>Fartyg</t>
  </si>
  <si>
    <t>Samtliga trafikslag</t>
  </si>
  <si>
    <t>Personkilometer per år</t>
  </si>
  <si>
    <t>Utbudskilometer per år</t>
  </si>
  <si>
    <t>Trafikslag</t>
  </si>
  <si>
    <t>Övriga kostnader</t>
  </si>
  <si>
    <t>(1000-tal)</t>
  </si>
  <si>
    <t>(Andel, %)</t>
  </si>
  <si>
    <t>Totala intäkter</t>
  </si>
  <si>
    <t>(1000-tal kr)</t>
  </si>
  <si>
    <t>Totala kostnader</t>
  </si>
  <si>
    <t>resa (kr/resa)</t>
  </si>
  <si>
    <t>personkilometer (kr/km)</t>
  </si>
  <si>
    <t>utbudskilometer (kr/km)</t>
  </si>
  <si>
    <t>Resor per år</t>
  </si>
  <si>
    <t>Kostnader för infrastruktur</t>
  </si>
  <si>
    <t>Övriga affärsintäkter</t>
  </si>
  <si>
    <t>Trafikerings-kostnader</t>
  </si>
  <si>
    <t>Trafik-intäkter</t>
  </si>
  <si>
    <t>Trafikintäkter per</t>
  </si>
  <si>
    <t>Trafikeringskostnader per</t>
  </si>
  <si>
    <t>-</t>
  </si>
  <si>
    <t>Totala bidrag/ tillskott</t>
  </si>
  <si>
    <t>Medel-reslängd</t>
  </si>
  <si>
    <t>Bilar/1000 invånare</t>
  </si>
  <si>
    <t xml:space="preserve">Trafik-intäkter </t>
  </si>
  <si>
    <t>(Miljoner)</t>
  </si>
  <si>
    <t>Bidrag/tillskott Kommun</t>
  </si>
  <si>
    <t>Bidrag/tillskott Landsting</t>
  </si>
  <si>
    <t>Totala verksamhetsintäkter per</t>
  </si>
  <si>
    <t>Bidrag/tillskott Staten/Rikstrafiken</t>
  </si>
  <si>
    <t>Totala kostnader per</t>
  </si>
  <si>
    <t>Totala verksam-hetsintäkter</t>
  </si>
  <si>
    <t>Antal bilar</t>
  </si>
  <si>
    <t>Personkilometer/ utbudskilometer</t>
  </si>
  <si>
    <t>Totala kostnader/ invånare</t>
  </si>
  <si>
    <t>Övriga affärs-intäkter</t>
  </si>
  <si>
    <t>Totala verksam-hetsintäkter/  Totala kostnader</t>
  </si>
  <si>
    <t>Resor/ invånare</t>
  </si>
  <si>
    <t>Totala bidrag/ tillskott/ invånare</t>
  </si>
  <si>
    <r>
      <t>Resor</t>
    </r>
    <r>
      <rPr>
        <sz val="8"/>
        <rFont val="Arial"/>
        <family val="2"/>
      </rPr>
      <t xml:space="preserve"> </t>
    </r>
  </si>
  <si>
    <r>
      <t xml:space="preserve">Intäkter </t>
    </r>
    <r>
      <rPr>
        <sz val="8"/>
        <rFont val="Arial"/>
        <family val="2"/>
      </rPr>
      <t>(1000-tal kr)</t>
    </r>
  </si>
  <si>
    <r>
      <t xml:space="preserve">Kostnader </t>
    </r>
    <r>
      <rPr>
        <sz val="8"/>
        <rFont val="Arial"/>
        <family val="2"/>
      </rPr>
      <t>(1000-tal kr)</t>
    </r>
  </si>
  <si>
    <t xml:space="preserve"> </t>
  </si>
  <si>
    <t>Utbuds-kilometer/ invånare</t>
  </si>
  <si>
    <t>Person-kilometer/ invånare</t>
  </si>
  <si>
    <t>Resor/ utbuds-kilometer</t>
  </si>
  <si>
    <t>Trafikintäkter/ trafikerings-kostnader</t>
  </si>
  <si>
    <t>Totala verksam-hetsintäkter/ invånare</t>
  </si>
  <si>
    <r>
      <t>Intäkter</t>
    </r>
    <r>
      <rPr>
        <sz val="8"/>
        <rFont val="Arial"/>
        <family val="2"/>
      </rPr>
      <t xml:space="preserve"> (Andel, %, av totala intäkter)</t>
    </r>
  </si>
  <si>
    <r>
      <t xml:space="preserve">Kostnader </t>
    </r>
    <r>
      <rPr>
        <sz val="8"/>
        <rFont val="Arial"/>
        <family val="2"/>
      </rPr>
      <t>(Andel, %, av totala kostander)</t>
    </r>
  </si>
  <si>
    <r>
      <t xml:space="preserve">Intäkter </t>
    </r>
    <r>
      <rPr>
        <sz val="8"/>
        <rFont val="Arial"/>
        <family val="2"/>
      </rPr>
      <t>(Miljoner kr)</t>
    </r>
  </si>
  <si>
    <r>
      <t>Kostnader</t>
    </r>
    <r>
      <rPr>
        <sz val="8"/>
        <rFont val="Arial"/>
        <family val="2"/>
      </rPr>
      <t xml:space="preserve"> (Miljoner kr)</t>
    </r>
  </si>
  <si>
    <r>
      <t xml:space="preserve">Kostnader </t>
    </r>
    <r>
      <rPr>
        <sz val="8"/>
        <rFont val="Arial"/>
        <family val="2"/>
      </rPr>
      <t>(Andel, %, av totala kostnader)</t>
    </r>
  </si>
  <si>
    <r>
      <t>2</t>
    </r>
    <r>
      <rPr>
        <sz val="8"/>
        <rFont val="Arial"/>
        <family val="2"/>
      </rPr>
      <t xml:space="preserve"> Medelfolkmängd (under året).</t>
    </r>
  </si>
  <si>
    <t>person-kilometer (kr/km)</t>
  </si>
  <si>
    <t>utbuds-kilometer (kr/km)</t>
  </si>
  <si>
    <r>
      <t>Invånare</t>
    </r>
    <r>
      <rPr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(1000-tal)</t>
    </r>
  </si>
  <si>
    <r>
      <t>Uppsala</t>
    </r>
    <r>
      <rPr>
        <vertAlign val="superscript"/>
        <sz val="8"/>
        <rFont val="Arial"/>
        <family val="2"/>
      </rPr>
      <t>2</t>
    </r>
  </si>
  <si>
    <t>Sittplats-kilometer</t>
  </si>
  <si>
    <t>Sittplats-kilometer/invånare</t>
  </si>
  <si>
    <t>Genom-snittligt antal sittplatser</t>
  </si>
  <si>
    <t>Bidrag/ tillskott Staten/ Rikstrafiken</t>
  </si>
  <si>
    <t>Kostnader för infra-struktur</t>
  </si>
  <si>
    <r>
      <t>Tabell 1: Trafik- och ekonomiuppgifter efter län år 2009.</t>
    </r>
    <r>
      <rPr>
        <b/>
        <vertAlign val="superscript"/>
        <sz val="8"/>
        <rFont val="Arial"/>
        <family val="2"/>
      </rPr>
      <t>1</t>
    </r>
  </si>
  <si>
    <r>
      <t>Tabell 1: Trafik- och ekonomiuppgifter efter län år 2009, forts.</t>
    </r>
    <r>
      <rPr>
        <b/>
        <vertAlign val="superscript"/>
        <sz val="8"/>
        <rFont val="Arial"/>
        <family val="2"/>
      </rPr>
      <t xml:space="preserve">1 </t>
    </r>
  </si>
  <si>
    <r>
      <t>Tabell 2: Nyckeltal för trafikuppgifter efter län år 2009.</t>
    </r>
    <r>
      <rPr>
        <b/>
        <vertAlign val="superscript"/>
        <sz val="8"/>
        <rFont val="Arial"/>
        <family val="2"/>
      </rPr>
      <t>1</t>
    </r>
  </si>
  <si>
    <r>
      <t>Tabell 3: Nyckeltal för ekonomiuppgifter efter län år 2009.</t>
    </r>
    <r>
      <rPr>
        <b/>
        <vertAlign val="superscript"/>
        <sz val="8"/>
        <rFont val="Arial"/>
        <family val="2"/>
      </rPr>
      <t>1</t>
    </r>
  </si>
  <si>
    <r>
      <t>Tabell 4: Nyckeltal för ekonomiuppgifter efter län år 2009.</t>
    </r>
    <r>
      <rPr>
        <b/>
        <vertAlign val="superscript"/>
        <sz val="8"/>
        <rFont val="Arial"/>
        <family val="2"/>
      </rPr>
      <t>1</t>
    </r>
  </si>
  <si>
    <r>
      <t>Tabell 5: Fördelning mellan verksamhetsintäkter, bidrag/tillskott respektive kostnader efter län år 2009.</t>
    </r>
    <r>
      <rPr>
        <b/>
        <vertAlign val="superscript"/>
        <sz val="8"/>
        <rFont val="Arial"/>
        <family val="2"/>
      </rPr>
      <t>1</t>
    </r>
  </si>
  <si>
    <r>
      <t>Tabell 6: Trafikuppgifter och nyckeltal för trafikuppgifter efter trafikslag år 2009.</t>
    </r>
    <r>
      <rPr>
        <b/>
        <vertAlign val="superscript"/>
        <sz val="8"/>
        <rFont val="Arial"/>
        <family val="2"/>
      </rPr>
      <t>1</t>
    </r>
  </si>
  <si>
    <r>
      <t>Tabell 7: Trafikuppgifter, ekonomiuppgifter och nyckeltal för ekonomiuppgifter efter trafikslag år 2009, exklusive Stockholms län.</t>
    </r>
    <r>
      <rPr>
        <b/>
        <vertAlign val="superscript"/>
        <sz val="8"/>
        <rFont val="Arial"/>
        <family val="2"/>
      </rPr>
      <t>1</t>
    </r>
  </si>
  <si>
    <r>
      <t>Tabell 8: Trafik- och ekonomiuppgifter år 1999-2009 (2009 års priser).</t>
    </r>
    <r>
      <rPr>
        <b/>
        <vertAlign val="superscript"/>
        <sz val="8"/>
        <rFont val="Arial"/>
        <family val="2"/>
      </rPr>
      <t>1</t>
    </r>
  </si>
  <si>
    <r>
      <t>Tabell 10: Nyckeltal för ekonomiuppgifter år 1999-2009 (2009 års priser).</t>
    </r>
    <r>
      <rPr>
        <b/>
        <vertAlign val="superscript"/>
        <sz val="8"/>
        <rFont val="Arial"/>
        <family val="2"/>
      </rPr>
      <t>1</t>
    </r>
  </si>
  <si>
    <r>
      <t>Tabell 11: Fördelning mellan verksamhetsintäkter, bidrag/tillskott respektive kostnader år 1999-2009.</t>
    </r>
    <r>
      <rPr>
        <b/>
        <vertAlign val="superscript"/>
        <sz val="8"/>
        <rFont val="Arial"/>
        <family val="2"/>
      </rPr>
      <t>1</t>
    </r>
  </si>
  <si>
    <r>
      <t>Tabell 9: Nyckeltal för trafikuppgifter år 1999-2009.</t>
    </r>
    <r>
      <rPr>
        <b/>
        <vertAlign val="superscript"/>
        <sz val="8"/>
        <rFont val="Arial"/>
        <family val="2"/>
      </rPr>
      <t>1</t>
    </r>
  </si>
  <si>
    <r>
      <t>Tabell 12: Antal resor efter trafikslag i riket år 1999-2009 (miljoner resor).</t>
    </r>
    <r>
      <rPr>
        <b/>
        <vertAlign val="superscript"/>
        <sz val="8"/>
        <rFont val="Arial"/>
        <family val="2"/>
      </rPr>
      <t>1</t>
    </r>
  </si>
  <si>
    <r>
      <t>Tabell 13: Antal utbudskilometer efter trafikslag i riket år 1999-2009 (miljoner kilometer).</t>
    </r>
    <r>
      <rPr>
        <b/>
        <vertAlign val="superscript"/>
        <sz val="8"/>
        <rFont val="Arial"/>
        <family val="2"/>
      </rPr>
      <t>1</t>
    </r>
  </si>
  <si>
    <r>
      <t>Tabell 14: Antal personkilometer efter trafikslag i riket år 2002-2009 (miljoner kilometer).</t>
    </r>
    <r>
      <rPr>
        <b/>
        <vertAlign val="superscript"/>
        <sz val="8"/>
        <rFont val="Arial"/>
        <family val="2"/>
      </rPr>
      <t>1</t>
    </r>
  </si>
  <si>
    <r>
      <t>Tabell 15: Medelreslängd efter trafikslag i riket år 2002-2009 (kilometer).</t>
    </r>
    <r>
      <rPr>
        <b/>
        <vertAlign val="superscript"/>
        <sz val="8"/>
        <rFont val="Arial"/>
        <family val="2"/>
      </rPr>
      <t>1</t>
    </r>
  </si>
  <si>
    <r>
      <t>Tabell 16: Resor, utbudskilometer och personkilometer efter län år 2006-2009 (1000-tal).</t>
    </r>
    <r>
      <rPr>
        <b/>
        <vertAlign val="superscript"/>
        <sz val="8"/>
        <rFont val="Arial"/>
        <family val="2"/>
      </rPr>
      <t>1</t>
    </r>
  </si>
  <si>
    <t>Trafik- intäkter</t>
  </si>
  <si>
    <t>Person- kilometer/ utbuds- kilometer</t>
  </si>
  <si>
    <t>Trafik- intäkter/ trafikerings-kostnader</t>
  </si>
  <si>
    <t>Medelreslängd</t>
  </si>
  <si>
    <t>Person- kilometer/ invånare</t>
  </si>
  <si>
    <t>Sittplats- kilometer/ invånare</t>
  </si>
  <si>
    <t>Utbuds- kilometer/ invånare</t>
  </si>
  <si>
    <t>Totala verk- samhets- intäkter/ Total kostnader</t>
  </si>
  <si>
    <t>Totala verk- samhets-intäkter/ invånare</t>
  </si>
  <si>
    <t>Tabellförteckning</t>
  </si>
  <si>
    <t>List of tables</t>
  </si>
  <si>
    <t>Tabell 1</t>
  </si>
  <si>
    <t>Table 1</t>
  </si>
  <si>
    <t>Information on traffic and the economic situation according to county 2009.</t>
  </si>
  <si>
    <t>Tabell 2</t>
  </si>
  <si>
    <t>Table 2</t>
  </si>
  <si>
    <t>Key figures on information on traffic according to county 2009.</t>
  </si>
  <si>
    <t>Tabell 3</t>
  </si>
  <si>
    <t>Table 3</t>
  </si>
  <si>
    <t>Key figures on the economic situation according to county 2009.</t>
  </si>
  <si>
    <t>Tabell 4</t>
  </si>
  <si>
    <t>Table 4</t>
  </si>
  <si>
    <t>Tabell 5</t>
  </si>
  <si>
    <t>Table 5</t>
  </si>
  <si>
    <t>Distribution between revenues, subsidies and costs according to county 2009.</t>
  </si>
  <si>
    <t>Tabell 6</t>
  </si>
  <si>
    <t>Table 6</t>
  </si>
  <si>
    <t xml:space="preserve">Key figures and information on traffic according to mode of transport 2009. </t>
  </si>
  <si>
    <t>Tabell 7</t>
  </si>
  <si>
    <t>Table 7</t>
  </si>
  <si>
    <t>Information on traffic situation, key figures and information on economic situation according to mode of transport excluding Stockholm county, 2009.</t>
  </si>
  <si>
    <t>Tabell 8</t>
  </si>
  <si>
    <t>Table 8</t>
  </si>
  <si>
    <t>Information on traffic and the economic situation in 1999-2009.</t>
  </si>
  <si>
    <t>Tabell 9</t>
  </si>
  <si>
    <t>Table 9</t>
  </si>
  <si>
    <t>Key figures on information on traffic 1999-2009.</t>
  </si>
  <si>
    <t>Tabell 10</t>
  </si>
  <si>
    <t>Table 10</t>
  </si>
  <si>
    <t>Key figures on the economic situation 1999-2009.</t>
  </si>
  <si>
    <t>Tabell 11</t>
  </si>
  <si>
    <t>Table 11</t>
  </si>
  <si>
    <t>Distribution between revenues, subsidies and costs in 1999-2009.</t>
  </si>
  <si>
    <t>Tabell 12</t>
  </si>
  <si>
    <t>Table 12</t>
  </si>
  <si>
    <t>Number of journeys in the country per mode of transport in 1999-2009 (million journeys).</t>
  </si>
  <si>
    <t>Tabell 13</t>
  </si>
  <si>
    <t>Table 13</t>
  </si>
  <si>
    <t xml:space="preserve">Number of kilometers available per mode of transport in the country in 1999-2009 (million kilometers). </t>
  </si>
  <si>
    <t>Tabell 14</t>
  </si>
  <si>
    <t>Table 14</t>
  </si>
  <si>
    <t>Number of kilometers per person per mode of transport in the country in 2002-2009 (million kilometers).</t>
  </si>
  <si>
    <t>Tabell 15</t>
  </si>
  <si>
    <t>Table 15</t>
  </si>
  <si>
    <t>Average length of journey according to mode of transport in the country 2002-2009 (kilometers).</t>
  </si>
  <si>
    <t>Tabell 16</t>
  </si>
  <si>
    <t>Table 16</t>
  </si>
  <si>
    <t>Journeys, kilometers per person and number of kilometers available according to county 2006-2009 (in thousands).</t>
  </si>
  <si>
    <r>
      <t>709</t>
    </r>
    <r>
      <rPr>
        <vertAlign val="superscript"/>
        <sz val="8"/>
        <rFont val="Arial"/>
        <family val="2"/>
      </rPr>
      <t>k</t>
    </r>
  </si>
  <si>
    <r>
      <t>136</t>
    </r>
    <r>
      <rPr>
        <vertAlign val="superscript"/>
        <sz val="8"/>
        <rFont val="Arial"/>
        <family val="2"/>
      </rPr>
      <t>k</t>
    </r>
  </si>
  <si>
    <r>
      <t>9,89</t>
    </r>
    <r>
      <rPr>
        <vertAlign val="superscript"/>
        <sz val="8"/>
        <rFont val="Arial"/>
        <family val="2"/>
      </rPr>
      <t>k</t>
    </r>
  </si>
  <si>
    <r>
      <t>54,79</t>
    </r>
    <r>
      <rPr>
        <vertAlign val="superscript"/>
        <sz val="8"/>
        <rFont val="Arial"/>
        <family val="2"/>
      </rPr>
      <t>k</t>
    </r>
  </si>
  <si>
    <r>
      <t>1,76</t>
    </r>
    <r>
      <rPr>
        <vertAlign val="superscript"/>
        <sz val="8"/>
        <rFont val="Arial"/>
        <family val="2"/>
      </rPr>
      <t>k</t>
    </r>
  </si>
  <si>
    <r>
      <t>17,05</t>
    </r>
    <r>
      <rPr>
        <vertAlign val="superscript"/>
        <sz val="8"/>
        <rFont val="Arial"/>
        <family val="2"/>
      </rPr>
      <t>k</t>
    </r>
  </si>
  <si>
    <r>
      <t>17,44</t>
    </r>
    <r>
      <rPr>
        <vertAlign val="superscript"/>
        <sz val="8"/>
        <rFont val="Arial"/>
        <family val="2"/>
      </rPr>
      <t>k</t>
    </r>
  </si>
  <si>
    <t>1,0k</t>
  </si>
  <si>
    <r>
      <t>658</t>
    </r>
    <r>
      <rPr>
        <vertAlign val="superscript"/>
        <sz val="8"/>
        <rFont val="Arial"/>
        <family val="2"/>
      </rPr>
      <t>k</t>
    </r>
  </si>
  <si>
    <r>
      <t>156</t>
    </r>
    <r>
      <rPr>
        <vertAlign val="superscript"/>
        <sz val="8"/>
        <rFont val="Arial"/>
        <family val="2"/>
      </rPr>
      <t>k</t>
    </r>
  </si>
  <si>
    <r>
      <t>529</t>
    </r>
    <r>
      <rPr>
        <vertAlign val="superscript"/>
        <sz val="8"/>
        <rFont val="Arial"/>
        <family val="2"/>
      </rPr>
      <t>k</t>
    </r>
  </si>
  <si>
    <r>
      <t>24,76</t>
    </r>
    <r>
      <rPr>
        <vertAlign val="superscript"/>
        <sz val="8"/>
        <rFont val="Arial"/>
        <family val="2"/>
      </rPr>
      <t>k</t>
    </r>
  </si>
  <si>
    <r>
      <t>9,48</t>
    </r>
    <r>
      <rPr>
        <vertAlign val="superscript"/>
        <sz val="8"/>
        <rFont val="Arial"/>
        <family val="2"/>
      </rPr>
      <t>k</t>
    </r>
  </si>
  <si>
    <r>
      <t>12 365 280</t>
    </r>
    <r>
      <rPr>
        <vertAlign val="superscript"/>
        <sz val="8"/>
        <rFont val="Arial"/>
        <family val="2"/>
      </rPr>
      <t>k</t>
    </r>
  </si>
  <si>
    <r>
      <t>17 346</t>
    </r>
    <r>
      <rPr>
        <vertAlign val="superscript"/>
        <sz val="8"/>
        <rFont val="Arial"/>
        <family val="2"/>
      </rPr>
      <t>k</t>
    </r>
  </si>
  <si>
    <r>
      <t>11 081</t>
    </r>
    <r>
      <rPr>
        <vertAlign val="superscript"/>
        <sz val="8"/>
        <rFont val="Arial"/>
        <family val="2"/>
      </rPr>
      <t>k</t>
    </r>
  </si>
  <si>
    <r>
      <t>709 160</t>
    </r>
    <r>
      <rPr>
        <vertAlign val="superscript"/>
        <sz val="8"/>
        <rFont val="Arial"/>
        <family val="2"/>
      </rPr>
      <t>k</t>
    </r>
  </si>
  <si>
    <r>
      <t>1 249 915</t>
    </r>
    <r>
      <rPr>
        <vertAlign val="superscript"/>
        <sz val="8"/>
        <rFont val="Arial"/>
        <family val="2"/>
      </rPr>
      <t>k</t>
    </r>
  </si>
  <si>
    <r>
      <t>285 245</t>
    </r>
    <r>
      <rPr>
        <vertAlign val="superscript"/>
        <sz val="8"/>
        <rFont val="Arial"/>
        <family val="2"/>
      </rPr>
      <t>k</t>
    </r>
  </si>
  <si>
    <r>
      <t>244 911</t>
    </r>
    <r>
      <rPr>
        <vertAlign val="superscript"/>
        <sz val="8"/>
        <rFont val="Arial"/>
        <family val="2"/>
      </rPr>
      <t>k</t>
    </r>
  </si>
  <si>
    <r>
      <t>2</t>
    </r>
    <r>
      <rPr>
        <sz val="8"/>
        <rFont val="Arial"/>
        <family val="2"/>
      </rPr>
      <t xml:space="preserve"> Ökningen av personkilometer mellan 2006 och 2007 beror delvis på utökningen av trafiken med Upptåget samt nya beräkningar av medelreslängd.</t>
    </r>
  </si>
  <si>
    <r>
      <t>1 250</t>
    </r>
    <r>
      <rPr>
        <vertAlign val="superscript"/>
        <sz val="8"/>
        <rFont val="Arial"/>
        <family val="2"/>
      </rPr>
      <t>k</t>
    </r>
  </si>
  <si>
    <r>
      <t>12 365</t>
    </r>
    <r>
      <rPr>
        <vertAlign val="superscript"/>
        <sz val="8"/>
        <rFont val="Arial"/>
        <family val="2"/>
      </rPr>
      <t>k</t>
    </r>
  </si>
  <si>
    <r>
      <t>3 854</t>
    </r>
    <r>
      <rPr>
        <vertAlign val="superscript"/>
        <sz val="8"/>
        <rFont val="Arial"/>
        <family val="2"/>
      </rPr>
      <t>k</t>
    </r>
  </si>
  <si>
    <r>
      <t>6 238</t>
    </r>
    <r>
      <rPr>
        <vertAlign val="superscript"/>
        <sz val="8"/>
        <rFont val="Arial"/>
        <family val="2"/>
      </rPr>
      <t>k</t>
    </r>
  </si>
  <si>
    <r>
      <t>1</t>
    </r>
    <r>
      <rPr>
        <sz val="8"/>
        <rFont val="Arial"/>
        <family val="2"/>
      </rPr>
      <t xml:space="preserve"> Se bilaga 3 för beskrivning av variabeldefinitioner.</t>
    </r>
  </si>
  <si>
    <r>
      <t>38 852</t>
    </r>
    <r>
      <rPr>
        <vertAlign val="superscript"/>
        <sz val="8"/>
        <rFont val="Arial"/>
        <family val="2"/>
      </rPr>
      <t>k</t>
    </r>
  </si>
  <si>
    <r>
      <t>1 341</t>
    </r>
    <r>
      <rPr>
        <vertAlign val="superscript"/>
        <sz val="8"/>
        <rFont val="Arial"/>
        <family val="2"/>
      </rPr>
      <t>k</t>
    </r>
  </si>
  <si>
    <r>
      <t>4 214</t>
    </r>
    <r>
      <rPr>
        <vertAlign val="superscript"/>
        <sz val="8"/>
        <rFont val="Arial"/>
        <family val="2"/>
      </rPr>
      <t>k</t>
    </r>
  </si>
  <si>
    <r>
      <t>12 220</t>
    </r>
    <r>
      <rPr>
        <vertAlign val="superscript"/>
        <sz val="8"/>
        <rFont val="Arial"/>
        <family val="2"/>
      </rPr>
      <t>k</t>
    </r>
  </si>
  <si>
    <t>Dessa siffror är under revision.</t>
  </si>
  <si>
    <t>Dessa siffror är under revision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</si>
</sst>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vertAlign val="superscript"/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0" fontId="2" fillId="2" borderId="3" xfId="0" applyFont="1" applyFill="1" applyBorder="1"/>
    <xf numFmtId="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4" fontId="2" fillId="2" borderId="0" xfId="0" applyNumberFormat="1" applyFont="1" applyFill="1" applyBorder="1" applyAlignment="1"/>
    <xf numFmtId="4" fontId="2" fillId="2" borderId="3" xfId="0" applyNumberFormat="1" applyFont="1" applyFill="1" applyBorder="1" applyAlignment="1"/>
    <xf numFmtId="0" fontId="4" fillId="2" borderId="1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2" fillId="2" borderId="3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/>
    <xf numFmtId="4" fontId="2" fillId="2" borderId="0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5" fillId="2" borderId="0" xfId="0" applyFont="1" applyFill="1"/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top" wrapText="1"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3" xfId="0" applyFont="1" applyFill="1" applyBorder="1"/>
    <xf numFmtId="165" fontId="2" fillId="2" borderId="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3" fontId="2" fillId="2" borderId="0" xfId="0" quotePrefix="1" applyNumberFormat="1" applyFont="1" applyFill="1" applyAlignment="1">
      <alignment horizontal="right"/>
    </xf>
    <xf numFmtId="4" fontId="2" fillId="2" borderId="0" xfId="0" quotePrefix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left"/>
    </xf>
    <xf numFmtId="3" fontId="2" fillId="2" borderId="0" xfId="0" quotePrefix="1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/>
    <xf numFmtId="3" fontId="3" fillId="2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/>
    <xf numFmtId="0" fontId="6" fillId="2" borderId="0" xfId="0" applyFont="1" applyFill="1"/>
    <xf numFmtId="2" fontId="2" fillId="2" borderId="0" xfId="0" applyNumberFormat="1" applyFont="1" applyFill="1"/>
    <xf numFmtId="0" fontId="2" fillId="2" borderId="2" xfId="0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right"/>
    </xf>
    <xf numFmtId="0" fontId="2" fillId="2" borderId="0" xfId="0" quotePrefix="1" applyFont="1" applyFill="1" applyAlignment="1">
      <alignment horizontal="right"/>
    </xf>
    <xf numFmtId="164" fontId="2" fillId="2" borderId="0" xfId="2" applyNumberFormat="1" applyFont="1" applyFill="1" applyAlignment="1">
      <alignment horizontal="right"/>
    </xf>
    <xf numFmtId="1" fontId="2" fillId="2" borderId="0" xfId="0" applyNumberFormat="1" applyFont="1" applyFill="1"/>
    <xf numFmtId="1" fontId="2" fillId="2" borderId="0" xfId="0" applyNumberFormat="1" applyFont="1" applyFill="1" applyBorder="1"/>
    <xf numFmtId="4" fontId="2" fillId="2" borderId="0" xfId="0" applyNumberFormat="1" applyFont="1" applyFill="1"/>
    <xf numFmtId="164" fontId="2" fillId="2" borderId="0" xfId="0" applyNumberFormat="1" applyFont="1" applyFill="1" applyAlignment="1"/>
    <xf numFmtId="4" fontId="2" fillId="2" borderId="3" xfId="0" applyNumberFormat="1" applyFont="1" applyFill="1" applyBorder="1"/>
    <xf numFmtId="164" fontId="2" fillId="2" borderId="3" xfId="0" applyNumberFormat="1" applyFont="1" applyFill="1" applyBorder="1" applyAlignment="1"/>
    <xf numFmtId="1" fontId="2" fillId="2" borderId="3" xfId="0" applyNumberFormat="1" applyFont="1" applyFill="1" applyBorder="1"/>
    <xf numFmtId="1" fontId="2" fillId="2" borderId="0" xfId="2" applyNumberFormat="1" applyFont="1" applyFill="1" applyAlignment="1">
      <alignment horizontal="right"/>
    </xf>
    <xf numFmtId="165" fontId="2" fillId="2" borderId="0" xfId="2" applyNumberFormat="1" applyFont="1" applyFill="1" applyAlignment="1">
      <alignment horizontal="right"/>
    </xf>
    <xf numFmtId="165" fontId="2" fillId="2" borderId="0" xfId="2" applyNumberFormat="1" applyFont="1" applyFill="1" applyBorder="1" applyAlignment="1">
      <alignment horizontal="right"/>
    </xf>
    <xf numFmtId="164" fontId="2" fillId="2" borderId="0" xfId="2" applyNumberFormat="1" applyFont="1" applyFill="1" applyBorder="1" applyAlignment="1">
      <alignment horizontal="right"/>
    </xf>
    <xf numFmtId="1" fontId="2" fillId="2" borderId="0" xfId="2" applyNumberFormat="1" applyFont="1" applyFill="1" applyBorder="1" applyAlignment="1">
      <alignment horizontal="right"/>
    </xf>
    <xf numFmtId="165" fontId="2" fillId="2" borderId="3" xfId="2" applyNumberFormat="1" applyFont="1" applyFill="1" applyBorder="1" applyAlignment="1">
      <alignment horizontal="right"/>
    </xf>
    <xf numFmtId="1" fontId="2" fillId="2" borderId="3" xfId="2" applyNumberFormat="1" applyFont="1" applyFill="1" applyBorder="1" applyAlignment="1">
      <alignment horizontal="right"/>
    </xf>
    <xf numFmtId="164" fontId="2" fillId="2" borderId="3" xfId="2" applyNumberFormat="1" applyFont="1" applyFill="1" applyBorder="1" applyAlignment="1">
      <alignment horizontal="right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3" fontId="4" fillId="2" borderId="0" xfId="0" quotePrefix="1" applyNumberFormat="1" applyFont="1" applyFill="1" applyBorder="1" applyAlignment="1">
      <alignment horizontal="right"/>
    </xf>
    <xf numFmtId="3" fontId="2" fillId="2" borderId="0" xfId="0" quotePrefix="1" applyNumberFormat="1" applyFont="1" applyFill="1" applyBorder="1" applyAlignment="1">
      <alignment horizontal="right" wrapText="1"/>
    </xf>
    <xf numFmtId="4" fontId="2" fillId="2" borderId="0" xfId="0" quotePrefix="1" applyNumberFormat="1" applyFont="1" applyFill="1" applyAlignment="1">
      <alignment horizontal="right"/>
    </xf>
    <xf numFmtId="0" fontId="2" fillId="2" borderId="0" xfId="0" quotePrefix="1" applyFont="1" applyFill="1" applyBorder="1" applyAlignment="1">
      <alignment horizontal="right" wrapText="1"/>
    </xf>
    <xf numFmtId="3" fontId="4" fillId="2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1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7" fillId="2" borderId="0" xfId="0" applyFont="1" applyFill="1" applyBorder="1" applyAlignment="1">
      <alignment horizontal="left" wrapText="1"/>
    </xf>
    <xf numFmtId="3" fontId="9" fillId="2" borderId="0" xfId="0" applyNumberFormat="1" applyFont="1" applyFill="1"/>
    <xf numFmtId="0" fontId="8" fillId="2" borderId="3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2" borderId="2" xfId="0" applyFont="1" applyFill="1" applyBorder="1" applyAlignment="1">
      <alignment horizontal="right" wrapText="1"/>
    </xf>
    <xf numFmtId="0" fontId="8" fillId="2" borderId="0" xfId="0" applyFont="1" applyFill="1"/>
    <xf numFmtId="0" fontId="3" fillId="2" borderId="3" xfId="0" applyFont="1" applyFill="1" applyBorder="1" applyAlignment="1">
      <alignment horizontal="right" wrapText="1"/>
    </xf>
    <xf numFmtId="0" fontId="8" fillId="2" borderId="0" xfId="0" applyFont="1" applyFill="1" applyBorder="1"/>
    <xf numFmtId="0" fontId="4" fillId="2" borderId="1" xfId="0" applyFont="1" applyFill="1" applyBorder="1" applyAlignment="1">
      <alignment horizontal="left" wrapText="1"/>
    </xf>
    <xf numFmtId="164" fontId="2" fillId="2" borderId="0" xfId="0" quotePrefix="1" applyNumberFormat="1" applyFont="1" applyFill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11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vertical="top" wrapText="1"/>
      <protection locked="0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166" fontId="2" fillId="2" borderId="0" xfId="0" applyNumberFormat="1" applyFont="1" applyFill="1"/>
    <xf numFmtId="164" fontId="2" fillId="2" borderId="0" xfId="0" applyNumberFormat="1" applyFont="1" applyFill="1"/>
    <xf numFmtId="0" fontId="0" fillId="2" borderId="0" xfId="0" applyFill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0" fillId="0" borderId="1" xfId="0" applyBorder="1" applyAlignment="1"/>
    <xf numFmtId="0" fontId="4" fillId="0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" fontId="14" fillId="3" borderId="4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165" fontId="2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3" borderId="4" xfId="2" applyNumberFormat="1" applyFon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wrapText="1"/>
    </xf>
    <xf numFmtId="164" fontId="2" fillId="3" borderId="13" xfId="0" applyNumberFormat="1" applyFont="1" applyFill="1" applyBorder="1" applyAlignment="1">
      <alignment wrapText="1"/>
    </xf>
  </cellXfs>
  <cellStyles count="3">
    <cellStyle name="Normal" xfId="0" builtinId="0"/>
    <cellStyle name="Normal_Report_02.2_Tabellförteckning" xfId="1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9"/>
  <sheetViews>
    <sheetView topLeftCell="C1" workbookViewId="0">
      <selection activeCell="C1" sqref="C1:F21"/>
    </sheetView>
  </sheetViews>
  <sheetFormatPr defaultRowHeight="12.75"/>
  <cols>
    <col min="1" max="1" width="54.28515625" style="115" customWidth="1"/>
    <col min="2" max="2" width="28.42578125" style="115" customWidth="1"/>
    <col min="3" max="3" width="7.28515625" style="115" customWidth="1"/>
    <col min="4" max="4" width="29.85546875" style="115" customWidth="1"/>
    <col min="5" max="5" width="7.28515625" style="115" customWidth="1"/>
    <col min="6" max="6" width="29.85546875" style="115" customWidth="1"/>
    <col min="7" max="7" width="42.5703125" style="115" customWidth="1"/>
    <col min="8" max="16384" width="9.140625" style="115"/>
  </cols>
  <sheetData>
    <row r="3" spans="1:7">
      <c r="C3" s="116" t="s">
        <v>120</v>
      </c>
      <c r="D3" s="116"/>
      <c r="E3" s="116" t="s">
        <v>121</v>
      </c>
      <c r="F3" s="116"/>
    </row>
    <row r="4" spans="1:7">
      <c r="C4" s="116"/>
      <c r="D4" s="116"/>
      <c r="E4" s="116"/>
      <c r="F4" s="116"/>
    </row>
    <row r="5" spans="1:7" ht="22.5">
      <c r="A5" s="115" t="str">
        <f>'T1'!A1</f>
        <v>Tabell 1: Trafik- och ekonomiuppgifter efter län år 2009.1</v>
      </c>
      <c r="C5" s="117" t="s">
        <v>122</v>
      </c>
      <c r="D5" s="118" t="str">
        <f>MID(A5,11,47)</f>
        <v>Trafik- och ekonomiuppgifter efter län år 2009.</v>
      </c>
      <c r="E5" s="117" t="s">
        <v>123</v>
      </c>
      <c r="F5" s="119" t="s">
        <v>124</v>
      </c>
    </row>
    <row r="6" spans="1:7" ht="22.5">
      <c r="A6" s="115" t="str">
        <f>'T2'!A1</f>
        <v>Tabell 2: Nyckeltal för trafikuppgifter efter län år 2009.1</v>
      </c>
      <c r="C6" s="120" t="s">
        <v>125</v>
      </c>
      <c r="D6" s="118" t="str">
        <f>MID(A6,11,48)</f>
        <v>Nyckeltal för trafikuppgifter efter län år 2009.</v>
      </c>
      <c r="E6" s="120" t="s">
        <v>126</v>
      </c>
      <c r="F6" s="119" t="s">
        <v>127</v>
      </c>
      <c r="G6" s="121"/>
    </row>
    <row r="7" spans="1:7" ht="22.5">
      <c r="A7" s="115" t="str">
        <f>'T3'!$A$1</f>
        <v>Tabell 3: Nyckeltal för ekonomiuppgifter efter län år 2009.1</v>
      </c>
      <c r="C7" s="117" t="s">
        <v>128</v>
      </c>
      <c r="D7" s="118" t="str">
        <f>MID(A7,11,49)</f>
        <v>Nyckeltal för ekonomiuppgifter efter län år 2009.</v>
      </c>
      <c r="E7" s="117" t="s">
        <v>129</v>
      </c>
      <c r="F7" s="119" t="s">
        <v>130</v>
      </c>
      <c r="G7" s="119"/>
    </row>
    <row r="8" spans="1:7" ht="22.5">
      <c r="A8" s="115" t="str">
        <f>'T4'!$A$1</f>
        <v>Tabell 4: Nyckeltal för ekonomiuppgifter efter län år 2009.1</v>
      </c>
      <c r="C8" s="120" t="s">
        <v>131</v>
      </c>
      <c r="D8" s="118" t="str">
        <f>MID(A8,11,49)</f>
        <v>Nyckeltal för ekonomiuppgifter efter län år 2009.</v>
      </c>
      <c r="E8" s="120" t="s">
        <v>132</v>
      </c>
      <c r="F8" s="119" t="s">
        <v>130</v>
      </c>
      <c r="G8" s="121"/>
    </row>
    <row r="9" spans="1:7" ht="33.75">
      <c r="A9" s="115" t="str">
        <f>'T5'!$A$1</f>
        <v>Tabell 5: Fördelning mellan verksamhetsintäkter, bidrag/tillskott respektive kostnader efter län år 2009.1</v>
      </c>
      <c r="C9" s="117" t="s">
        <v>133</v>
      </c>
      <c r="D9" s="118" t="str">
        <f>MID(A9,11,95)</f>
        <v>Fördelning mellan verksamhetsintäkter, bidrag/tillskott respektive kostnader efter län år 2009.</v>
      </c>
      <c r="E9" s="117" t="s">
        <v>134</v>
      </c>
      <c r="F9" s="121" t="s">
        <v>135</v>
      </c>
    </row>
    <row r="10" spans="1:7" ht="22.5">
      <c r="A10" s="115" t="str">
        <f>'T6 o T7'!A1</f>
        <v>Tabell 6: Trafikuppgifter och nyckeltal för trafikuppgifter efter trafikslag år 2009.1</v>
      </c>
      <c r="C10" s="120" t="s">
        <v>136</v>
      </c>
      <c r="D10" s="118" t="str">
        <f>MID(A10,11,75)</f>
        <v>Trafikuppgifter och nyckeltal för trafikuppgifter efter trafikslag år 2009.</v>
      </c>
      <c r="E10" s="120" t="s">
        <v>137</v>
      </c>
      <c r="F10" s="121" t="s">
        <v>138</v>
      </c>
      <c r="G10" s="119"/>
    </row>
    <row r="11" spans="1:7" ht="45">
      <c r="A11" s="115" t="str">
        <f>'T6 o T7'!A16</f>
        <v>Tabell 7: Trafikuppgifter, ekonomiuppgifter och nyckeltal för ekonomiuppgifter efter trafikslag år 2009, exklusive Stockholms län.1</v>
      </c>
      <c r="C11" s="117" t="s">
        <v>139</v>
      </c>
      <c r="D11" s="118" t="str">
        <f>MID(A11,11,120)</f>
        <v>Trafikuppgifter, ekonomiuppgifter och nyckeltal för ekonomiuppgifter efter trafikslag år 2009, exklusive Stockholms län.</v>
      </c>
      <c r="E11" s="117" t="s">
        <v>140</v>
      </c>
      <c r="F11" s="121" t="s">
        <v>141</v>
      </c>
      <c r="G11" s="119"/>
    </row>
    <row r="12" spans="1:7" ht="22.5">
      <c r="A12" s="115" t="str">
        <f>'T8 o T9'!$A$1</f>
        <v>Tabell 8: Trafik- och ekonomiuppgifter år 1999-2009 (2009 års priser).1</v>
      </c>
      <c r="C12" s="120" t="s">
        <v>142</v>
      </c>
      <c r="D12" s="118" t="str">
        <f>MID(A12,11,60)</f>
        <v>Trafik- och ekonomiuppgifter år 1999-2009 (2009 års priser).</v>
      </c>
      <c r="E12" s="120" t="s">
        <v>143</v>
      </c>
      <c r="F12" s="119" t="s">
        <v>144</v>
      </c>
    </row>
    <row r="13" spans="1:7" ht="22.5">
      <c r="A13" s="115" t="str">
        <f>'T8 o T9'!$A$21</f>
        <v>Tabell 9: Nyckeltal för trafikuppgifter år 1999-2009.1</v>
      </c>
      <c r="C13" s="117" t="s">
        <v>145</v>
      </c>
      <c r="D13" s="118" t="str">
        <f>MID(A13,11,43)</f>
        <v>Nyckeltal för trafikuppgifter år 1999-2009.</v>
      </c>
      <c r="E13" s="117" t="s">
        <v>146</v>
      </c>
      <c r="F13" s="119" t="s">
        <v>147</v>
      </c>
      <c r="G13" s="119"/>
    </row>
    <row r="14" spans="1:7" ht="22.5">
      <c r="A14" s="115" t="str">
        <f>'T10 o T11'!$A$1</f>
        <v>Tabell 10: Nyckeltal för ekonomiuppgifter år 1999-2009 (2009 års priser).1</v>
      </c>
      <c r="C14" s="120" t="s">
        <v>148</v>
      </c>
      <c r="D14" s="118" t="str">
        <f>MID(A14,12,62)</f>
        <v>Nyckeltal för ekonomiuppgifter år 1999-2009 (2009 års priser).</v>
      </c>
      <c r="E14" s="120" t="s">
        <v>149</v>
      </c>
      <c r="F14" s="119" t="s">
        <v>150</v>
      </c>
      <c r="G14" s="119"/>
    </row>
    <row r="15" spans="1:7" ht="33.75">
      <c r="A15" s="115" t="str">
        <f>'T10 o T11'!$A$21</f>
        <v>Tabell 11: Fördelning mellan verksamhetsintäkter, bidrag/tillskott respektive kostnader år 1999-2009.1</v>
      </c>
      <c r="C15" s="117" t="s">
        <v>151</v>
      </c>
      <c r="D15" s="118" t="str">
        <f>MID(A15,12,90)</f>
        <v>Fördelning mellan verksamhetsintäkter, bidrag/tillskott respektive kostnader år 1999-2009.</v>
      </c>
      <c r="E15" s="117" t="s">
        <v>152</v>
      </c>
      <c r="F15" s="119" t="s">
        <v>153</v>
      </c>
    </row>
    <row r="16" spans="1:7" ht="33.75">
      <c r="A16" s="115" t="str">
        <f>'T12 o T13'!$A$1</f>
        <v>Tabell 12: Antal resor efter trafikslag i riket år 1999-2009 (miljoner resor).1</v>
      </c>
      <c r="C16" s="120" t="s">
        <v>154</v>
      </c>
      <c r="D16" s="118" t="str">
        <f>MID(A16,12,67)</f>
        <v>Antal resor efter trafikslag i riket år 1999-2009 (miljoner resor).</v>
      </c>
      <c r="E16" s="120" t="s">
        <v>155</v>
      </c>
      <c r="F16" s="119" t="s">
        <v>156</v>
      </c>
    </row>
    <row r="17" spans="1:21" ht="33.75">
      <c r="A17" s="115" t="str">
        <f>'T12 o T13'!$A$19</f>
        <v>Tabell 13: Antal utbudskilometer efter trafikslag i riket år 1999-2009 (miljoner kilometer).1</v>
      </c>
      <c r="C17" s="117" t="s">
        <v>157</v>
      </c>
      <c r="D17" s="118" t="str">
        <f>MID(A17,12,81)</f>
        <v>Antal utbudskilometer efter trafikslag i riket år 1999-2009 (miljoner kilometer).</v>
      </c>
      <c r="E17" s="117" t="s">
        <v>158</v>
      </c>
      <c r="F17" s="119" t="s">
        <v>159</v>
      </c>
    </row>
    <row r="18" spans="1:21" ht="33.75">
      <c r="A18" s="115" t="str">
        <f>'T14 o T15'!$A$1</f>
        <v>Tabell 14: Antal personkilometer efter trafikslag i riket år 2002-2009 (miljoner kilometer).1</v>
      </c>
      <c r="C18" s="120" t="s">
        <v>160</v>
      </c>
      <c r="D18" s="118" t="str">
        <f>MID(A18,12,81)</f>
        <v>Antal personkilometer efter trafikslag i riket år 2002-2009 (miljoner kilometer).</v>
      </c>
      <c r="E18" s="120" t="s">
        <v>161</v>
      </c>
      <c r="F18" s="119" t="s">
        <v>162</v>
      </c>
    </row>
    <row r="19" spans="1:21" ht="33.75">
      <c r="A19" s="115" t="str">
        <f>'T14 o T15'!$A$16</f>
        <v>Tabell 15: Medelreslängd efter trafikslag i riket år 2002-2009 (kilometer).1</v>
      </c>
      <c r="C19" s="117" t="s">
        <v>163</v>
      </c>
      <c r="D19" s="118" t="str">
        <f>MID(A19,12,64)</f>
        <v>Medelreslängd efter trafikslag i riket år 2002-2009 (kilometer).</v>
      </c>
      <c r="E19" s="117" t="s">
        <v>164</v>
      </c>
      <c r="F19" s="121" t="s">
        <v>165</v>
      </c>
    </row>
    <row r="20" spans="1:21" ht="33.75">
      <c r="A20" s="115" t="str">
        <f>'T16'!$A$1</f>
        <v>Tabell 16: Resor, utbudskilometer och personkilometer efter län år 2006-2009 (1000-tal).1</v>
      </c>
      <c r="C20" s="120" t="s">
        <v>166</v>
      </c>
      <c r="D20" s="118" t="str">
        <f>MID(A20,12,77)</f>
        <v>Resor, utbudskilometer och personkilometer efter län år 2006-2009 (1000-tal).</v>
      </c>
      <c r="E20" s="120" t="s">
        <v>167</v>
      </c>
      <c r="F20" s="119" t="s">
        <v>168</v>
      </c>
    </row>
    <row r="21" spans="1:21">
      <c r="C21" s="120"/>
      <c r="D21" s="119"/>
      <c r="E21" s="120"/>
    </row>
    <row r="22" spans="1:21">
      <c r="C22" s="116"/>
      <c r="D22" s="119"/>
      <c r="E22" s="117"/>
    </row>
    <row r="23" spans="1:21" ht="26.25" customHeight="1">
      <c r="C23" s="133"/>
      <c r="D23" s="133"/>
      <c r="E23" s="133"/>
      <c r="F23" s="133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27.75" customHeight="1">
      <c r="C24" s="133"/>
      <c r="D24" s="133"/>
      <c r="E24" s="133"/>
      <c r="F24" s="133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55.5" customHeight="1">
      <c r="C25" s="133"/>
      <c r="D25" s="133"/>
      <c r="E25" s="133"/>
      <c r="F25" s="13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1:21" ht="42.75" customHeight="1">
      <c r="C26" s="133"/>
      <c r="D26" s="133"/>
      <c r="E26" s="133"/>
      <c r="F26" s="133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43.5" customHeight="1">
      <c r="C27" s="133"/>
      <c r="D27" s="133"/>
      <c r="E27" s="133"/>
      <c r="F27" s="133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1" ht="46.5" customHeight="1">
      <c r="C28" s="133"/>
      <c r="D28" s="133"/>
      <c r="E28" s="133"/>
      <c r="F28" s="133"/>
      <c r="G28" s="124"/>
      <c r="H28" s="124"/>
      <c r="I28" s="124"/>
      <c r="J28" s="124"/>
      <c r="K28" s="124"/>
      <c r="L28" s="124"/>
    </row>
    <row r="29" spans="1:21" ht="33" customHeight="1">
      <c r="C29" s="133"/>
      <c r="D29" s="133"/>
      <c r="E29" s="133"/>
      <c r="F29" s="133"/>
    </row>
  </sheetData>
  <mergeCells count="7">
    <mergeCell ref="C27:F27"/>
    <mergeCell ref="C28:F28"/>
    <mergeCell ref="C29:F29"/>
    <mergeCell ref="C23:F23"/>
    <mergeCell ref="C24:F24"/>
    <mergeCell ref="C25:F25"/>
    <mergeCell ref="C26:F2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4" enableFormatConditionsCalculation="0">
    <tabColor indexed="11"/>
  </sheetPr>
  <dimension ref="A1:J34"/>
  <sheetViews>
    <sheetView zoomScaleNormal="100" zoomScaleSheetLayoutView="110" workbookViewId="0">
      <selection activeCell="K6" sqref="K6"/>
    </sheetView>
  </sheetViews>
  <sheetFormatPr defaultRowHeight="11.25"/>
  <cols>
    <col min="1" max="1" width="5.85546875" style="1" customWidth="1"/>
    <col min="2" max="7" width="10.140625" style="1" customWidth="1"/>
    <col min="8" max="16384" width="9.140625" style="1"/>
  </cols>
  <sheetData>
    <row r="1" spans="1:10" s="107" customFormat="1">
      <c r="A1" s="105" t="s">
        <v>106</v>
      </c>
      <c r="B1" s="105"/>
      <c r="C1" s="105"/>
      <c r="D1" s="105"/>
      <c r="E1" s="105"/>
      <c r="F1" s="105"/>
      <c r="G1" s="105"/>
    </row>
    <row r="2" spans="1:10" ht="21.75" customHeight="1">
      <c r="A2" s="3"/>
      <c r="B2" s="27" t="s">
        <v>34</v>
      </c>
      <c r="C2" s="4"/>
      <c r="D2" s="4"/>
      <c r="E2" s="4"/>
      <c r="F2" s="4"/>
      <c r="G2" s="4"/>
    </row>
    <row r="3" spans="1:10" ht="22.5">
      <c r="A3" s="8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30</v>
      </c>
      <c r="G3" s="6" t="s">
        <v>31</v>
      </c>
    </row>
    <row r="4" spans="1:10">
      <c r="A4" s="2"/>
      <c r="B4" s="2"/>
      <c r="C4" s="2"/>
      <c r="D4" s="2"/>
      <c r="E4" s="2"/>
      <c r="F4" s="2"/>
      <c r="G4" s="22"/>
    </row>
    <row r="5" spans="1:10">
      <c r="A5" s="46">
        <v>1999</v>
      </c>
      <c r="B5" s="42">
        <v>580</v>
      </c>
      <c r="C5" s="42">
        <v>273</v>
      </c>
      <c r="D5" s="42">
        <v>88</v>
      </c>
      <c r="E5" s="42">
        <v>105</v>
      </c>
      <c r="F5" s="66" t="s">
        <v>51</v>
      </c>
      <c r="G5" s="23">
        <v>1053</v>
      </c>
      <c r="J5" s="52"/>
    </row>
    <row r="6" spans="1:10">
      <c r="A6" s="46">
        <v>2000</v>
      </c>
      <c r="B6" s="42">
        <v>592</v>
      </c>
      <c r="C6" s="42">
        <v>284</v>
      </c>
      <c r="D6" s="42">
        <v>91</v>
      </c>
      <c r="E6" s="42">
        <v>103</v>
      </c>
      <c r="F6" s="66" t="s">
        <v>51</v>
      </c>
      <c r="G6" s="23">
        <v>1078</v>
      </c>
      <c r="J6" s="52"/>
    </row>
    <row r="7" spans="1:10">
      <c r="A7" s="46">
        <v>2001</v>
      </c>
      <c r="B7" s="42">
        <v>601</v>
      </c>
      <c r="C7" s="42">
        <v>283</v>
      </c>
      <c r="D7" s="42">
        <v>95</v>
      </c>
      <c r="E7" s="42">
        <v>111</v>
      </c>
      <c r="F7" s="66" t="s">
        <v>51</v>
      </c>
      <c r="G7" s="23">
        <v>1098</v>
      </c>
      <c r="J7" s="52"/>
    </row>
    <row r="8" spans="1:10">
      <c r="A8" s="46">
        <v>2002</v>
      </c>
      <c r="B8" s="23">
        <v>601</v>
      </c>
      <c r="C8" s="42">
        <v>283</v>
      </c>
      <c r="D8" s="42">
        <v>96</v>
      </c>
      <c r="E8" s="42">
        <v>115</v>
      </c>
      <c r="F8" s="42">
        <v>8</v>
      </c>
      <c r="G8" s="23">
        <v>1103</v>
      </c>
      <c r="I8" s="52"/>
      <c r="J8" s="52"/>
    </row>
    <row r="9" spans="1:10">
      <c r="A9" s="46">
        <v>2003</v>
      </c>
      <c r="B9" s="42">
        <v>610</v>
      </c>
      <c r="C9" s="42">
        <v>279</v>
      </c>
      <c r="D9" s="42">
        <v>101</v>
      </c>
      <c r="E9" s="42">
        <v>120</v>
      </c>
      <c r="F9" s="42">
        <v>8</v>
      </c>
      <c r="G9" s="23">
        <v>1117</v>
      </c>
      <c r="I9" s="52"/>
      <c r="J9" s="52"/>
    </row>
    <row r="10" spans="1:10">
      <c r="A10" s="46">
        <v>2004</v>
      </c>
      <c r="B10" s="42">
        <v>609</v>
      </c>
      <c r="C10" s="42">
        <v>278</v>
      </c>
      <c r="D10" s="42">
        <v>108</v>
      </c>
      <c r="E10" s="42">
        <v>118</v>
      </c>
      <c r="F10" s="42">
        <v>7</v>
      </c>
      <c r="G10" s="23">
        <v>1121</v>
      </c>
      <c r="I10" s="52"/>
      <c r="J10" s="52"/>
    </row>
    <row r="11" spans="1:10">
      <c r="A11" s="46">
        <v>2005</v>
      </c>
      <c r="B11" s="42">
        <v>608</v>
      </c>
      <c r="C11" s="42">
        <v>276</v>
      </c>
      <c r="D11" s="42">
        <v>110</v>
      </c>
      <c r="E11" s="42">
        <v>124</v>
      </c>
      <c r="F11" s="42">
        <v>8</v>
      </c>
      <c r="G11" s="23">
        <v>1126</v>
      </c>
      <c r="I11" s="52"/>
      <c r="J11" s="52"/>
    </row>
    <row r="12" spans="1:10" s="2" customFormat="1">
      <c r="A12" s="64">
        <v>2006</v>
      </c>
      <c r="B12" s="24">
        <v>635</v>
      </c>
      <c r="C12" s="24">
        <v>297</v>
      </c>
      <c r="D12" s="24">
        <v>114</v>
      </c>
      <c r="E12" s="24">
        <v>131</v>
      </c>
      <c r="F12" s="24">
        <v>8</v>
      </c>
      <c r="G12" s="24">
        <v>1185</v>
      </c>
      <c r="I12" s="52"/>
      <c r="J12" s="52"/>
    </row>
    <row r="13" spans="1:10" s="2" customFormat="1">
      <c r="A13" s="64">
        <v>2007</v>
      </c>
      <c r="B13" s="24">
        <v>640</v>
      </c>
      <c r="C13" s="24">
        <v>303</v>
      </c>
      <c r="D13" s="24">
        <v>122</v>
      </c>
      <c r="E13" s="24">
        <v>142</v>
      </c>
      <c r="F13" s="24">
        <v>7</v>
      </c>
      <c r="G13" s="24">
        <v>1214</v>
      </c>
      <c r="I13" s="52"/>
      <c r="J13" s="52"/>
    </row>
    <row r="14" spans="1:10">
      <c r="A14" s="64">
        <v>2008</v>
      </c>
      <c r="B14" s="24" t="s">
        <v>177</v>
      </c>
      <c r="C14" s="24">
        <v>306</v>
      </c>
      <c r="D14" s="24">
        <v>123</v>
      </c>
      <c r="E14" s="24" t="s">
        <v>178</v>
      </c>
      <c r="F14" s="24">
        <v>8</v>
      </c>
      <c r="G14" s="24" t="s">
        <v>190</v>
      </c>
      <c r="H14" s="2"/>
    </row>
    <row r="15" spans="1:10">
      <c r="A15" s="64">
        <v>2009</v>
      </c>
      <c r="B15" s="24">
        <v>660</v>
      </c>
      <c r="C15" s="24">
        <v>307</v>
      </c>
      <c r="D15" s="24">
        <v>124</v>
      </c>
      <c r="E15" s="24">
        <v>151</v>
      </c>
      <c r="F15" s="24">
        <v>9</v>
      </c>
      <c r="G15" s="24">
        <v>1251</v>
      </c>
      <c r="H15" s="2"/>
    </row>
    <row r="16" spans="1:10" ht="11.25" customHeight="1">
      <c r="A16" s="135" t="s">
        <v>194</v>
      </c>
      <c r="B16" s="135"/>
      <c r="C16" s="135"/>
      <c r="D16" s="135"/>
      <c r="E16" s="135"/>
      <c r="F16" s="135"/>
      <c r="G16" s="85"/>
      <c r="H16" s="84"/>
    </row>
    <row r="18" spans="1:8">
      <c r="A18" s="59"/>
    </row>
    <row r="19" spans="1:8" s="107" customFormat="1">
      <c r="A19" s="105" t="s">
        <v>107</v>
      </c>
      <c r="B19" s="105"/>
      <c r="C19" s="105"/>
      <c r="D19" s="105"/>
      <c r="E19" s="105"/>
      <c r="F19" s="105"/>
    </row>
    <row r="20" spans="1:8" ht="21.75" customHeight="1">
      <c r="A20" s="3"/>
      <c r="B20" s="27" t="s">
        <v>34</v>
      </c>
      <c r="C20" s="4"/>
      <c r="D20" s="4"/>
      <c r="E20" s="4"/>
      <c r="F20" s="4"/>
    </row>
    <row r="21" spans="1:8" ht="22.5">
      <c r="A21" s="8" t="s">
        <v>0</v>
      </c>
      <c r="B21" s="31" t="s">
        <v>1</v>
      </c>
      <c r="C21" s="31" t="s">
        <v>2</v>
      </c>
      <c r="D21" s="31" t="s">
        <v>3</v>
      </c>
      <c r="E21" s="31" t="s">
        <v>4</v>
      </c>
      <c r="F21" s="6" t="s">
        <v>31</v>
      </c>
    </row>
    <row r="22" spans="1:8">
      <c r="A22" s="2"/>
      <c r="B22" s="2"/>
      <c r="C22" s="2"/>
      <c r="D22" s="2"/>
      <c r="E22" s="2"/>
      <c r="F22" s="22"/>
    </row>
    <row r="23" spans="1:8">
      <c r="A23" s="46">
        <v>1999</v>
      </c>
      <c r="B23" s="42">
        <v>473</v>
      </c>
      <c r="C23" s="42">
        <v>88</v>
      </c>
      <c r="D23" s="42">
        <v>26</v>
      </c>
      <c r="E23" s="42">
        <v>75</v>
      </c>
      <c r="F23" s="42">
        <v>661</v>
      </c>
    </row>
    <row r="24" spans="1:8">
      <c r="A24" s="46">
        <v>2000</v>
      </c>
      <c r="B24" s="42">
        <v>487</v>
      </c>
      <c r="C24" s="42">
        <v>87</v>
      </c>
      <c r="D24" s="42">
        <v>26</v>
      </c>
      <c r="E24" s="42">
        <v>76</v>
      </c>
      <c r="F24" s="42">
        <v>676</v>
      </c>
    </row>
    <row r="25" spans="1:8">
      <c r="A25" s="46">
        <v>2001</v>
      </c>
      <c r="B25" s="42">
        <v>489</v>
      </c>
      <c r="C25" s="42">
        <v>88</v>
      </c>
      <c r="D25" s="42">
        <v>25</v>
      </c>
      <c r="E25" s="42">
        <v>77</v>
      </c>
      <c r="F25" s="42">
        <v>697</v>
      </c>
    </row>
    <row r="26" spans="1:8">
      <c r="A26" s="46">
        <v>2002</v>
      </c>
      <c r="B26" s="23">
        <v>493</v>
      </c>
      <c r="C26" s="42">
        <v>89</v>
      </c>
      <c r="D26" s="42">
        <v>27</v>
      </c>
      <c r="E26" s="42">
        <v>83</v>
      </c>
      <c r="F26" s="42">
        <v>692</v>
      </c>
    </row>
    <row r="27" spans="1:8">
      <c r="A27" s="46">
        <v>2003</v>
      </c>
      <c r="B27" s="42">
        <v>502</v>
      </c>
      <c r="C27" s="66" t="s">
        <v>51</v>
      </c>
      <c r="D27" s="66" t="s">
        <v>51</v>
      </c>
      <c r="E27" s="66" t="s">
        <v>51</v>
      </c>
      <c r="F27" s="42">
        <v>700</v>
      </c>
    </row>
    <row r="28" spans="1:8">
      <c r="A28" s="64">
        <v>2004</v>
      </c>
      <c r="B28" s="42">
        <v>495</v>
      </c>
      <c r="C28" s="42">
        <v>90</v>
      </c>
      <c r="D28" s="42">
        <v>17</v>
      </c>
      <c r="E28" s="42">
        <v>74</v>
      </c>
      <c r="F28" s="42">
        <v>676</v>
      </c>
    </row>
    <row r="29" spans="1:8">
      <c r="A29" s="64">
        <v>2005</v>
      </c>
      <c r="B29" s="42">
        <v>499</v>
      </c>
      <c r="C29" s="42">
        <v>91</v>
      </c>
      <c r="D29" s="42">
        <v>17</v>
      </c>
      <c r="E29" s="42">
        <v>72</v>
      </c>
      <c r="F29" s="42">
        <v>679</v>
      </c>
    </row>
    <row r="30" spans="1:8">
      <c r="A30" s="64">
        <v>2006</v>
      </c>
      <c r="B30" s="24">
        <v>503</v>
      </c>
      <c r="C30" s="24">
        <v>94</v>
      </c>
      <c r="D30" s="24">
        <v>18</v>
      </c>
      <c r="E30" s="24">
        <v>68</v>
      </c>
      <c r="F30" s="24">
        <v>687</v>
      </c>
      <c r="G30" s="2"/>
    </row>
    <row r="31" spans="1:8">
      <c r="A31" s="64">
        <v>2007</v>
      </c>
      <c r="B31" s="24">
        <v>506</v>
      </c>
      <c r="C31" s="24">
        <v>91</v>
      </c>
      <c r="D31" s="24">
        <v>18</v>
      </c>
      <c r="E31" s="24">
        <v>77</v>
      </c>
      <c r="F31" s="24">
        <v>693</v>
      </c>
      <c r="G31" s="2"/>
    </row>
    <row r="32" spans="1:8">
      <c r="A32" s="64">
        <v>2008</v>
      </c>
      <c r="B32" s="24" t="s">
        <v>179</v>
      </c>
      <c r="C32" s="24">
        <v>89</v>
      </c>
      <c r="D32" s="24">
        <v>19</v>
      </c>
      <c r="E32" s="24">
        <v>72</v>
      </c>
      <c r="F32" s="24" t="s">
        <v>169</v>
      </c>
      <c r="G32" s="2"/>
      <c r="H32" s="2"/>
    </row>
    <row r="33" spans="1:8">
      <c r="A33" s="54">
        <v>2009</v>
      </c>
      <c r="B33" s="25">
        <v>534</v>
      </c>
      <c r="C33" s="25">
        <v>92</v>
      </c>
      <c r="D33" s="25">
        <v>17</v>
      </c>
      <c r="E33" s="25">
        <v>79</v>
      </c>
      <c r="F33" s="25">
        <v>722</v>
      </c>
      <c r="G33" s="2"/>
      <c r="H33" s="2"/>
    </row>
    <row r="34" spans="1:8" ht="11.25" customHeight="1">
      <c r="A34" s="139" t="s">
        <v>194</v>
      </c>
      <c r="B34" s="139"/>
      <c r="C34" s="139"/>
      <c r="D34" s="139"/>
      <c r="E34" s="139"/>
      <c r="F34" s="84"/>
      <c r="G34" s="84"/>
      <c r="H34" s="84"/>
    </row>
  </sheetData>
  <mergeCells count="2">
    <mergeCell ref="A16:F16"/>
    <mergeCell ref="A34:E34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36" enableFormatConditionsCalculation="0">
    <tabColor indexed="11"/>
  </sheetPr>
  <dimension ref="A1:I28"/>
  <sheetViews>
    <sheetView zoomScaleNormal="100" workbookViewId="0">
      <selection activeCell="A28" sqref="A28:E28"/>
    </sheetView>
  </sheetViews>
  <sheetFormatPr defaultRowHeight="11.25"/>
  <cols>
    <col min="1" max="1" width="5.85546875" style="1" customWidth="1"/>
    <col min="2" max="6" width="10" style="1" customWidth="1"/>
    <col min="7" max="16384" width="9.140625" style="1"/>
  </cols>
  <sheetData>
    <row r="1" spans="1:9" s="107" customFormat="1">
      <c r="A1" s="105" t="s">
        <v>108</v>
      </c>
      <c r="B1" s="105"/>
      <c r="C1" s="105"/>
      <c r="D1" s="105"/>
      <c r="E1" s="105"/>
      <c r="F1" s="105"/>
    </row>
    <row r="2" spans="1:9" ht="22.5" customHeight="1">
      <c r="A2" s="3"/>
      <c r="B2" s="27" t="s">
        <v>34</v>
      </c>
      <c r="C2" s="4"/>
      <c r="D2" s="4"/>
      <c r="E2" s="4"/>
      <c r="F2" s="4"/>
    </row>
    <row r="3" spans="1:9" ht="22.5">
      <c r="A3" s="8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6" t="s">
        <v>31</v>
      </c>
    </row>
    <row r="4" spans="1:9">
      <c r="A4" s="2"/>
      <c r="B4" s="2"/>
      <c r="C4" s="2"/>
      <c r="D4" s="2"/>
      <c r="E4" s="2"/>
      <c r="F4" s="22"/>
    </row>
    <row r="5" spans="1:9">
      <c r="A5" s="46">
        <v>2002</v>
      </c>
      <c r="B5" s="11">
        <v>4945</v>
      </c>
      <c r="C5" s="11">
        <v>1581</v>
      </c>
      <c r="D5" s="11">
        <v>584</v>
      </c>
      <c r="E5" s="11">
        <v>2419</v>
      </c>
      <c r="F5" s="11">
        <v>9528</v>
      </c>
    </row>
    <row r="6" spans="1:9">
      <c r="A6" s="46">
        <v>2003</v>
      </c>
      <c r="B6" s="11">
        <v>5128</v>
      </c>
      <c r="C6" s="11">
        <v>1558</v>
      </c>
      <c r="D6" s="11">
        <v>429</v>
      </c>
      <c r="E6" s="11">
        <v>2757</v>
      </c>
      <c r="F6" s="11">
        <v>9871</v>
      </c>
    </row>
    <row r="7" spans="1:9">
      <c r="A7" s="46">
        <v>2004</v>
      </c>
      <c r="B7" s="11">
        <v>5456</v>
      </c>
      <c r="C7" s="11">
        <v>1556</v>
      </c>
      <c r="D7" s="11">
        <v>462</v>
      </c>
      <c r="E7" s="11">
        <v>2636</v>
      </c>
      <c r="F7" s="11">
        <v>10111</v>
      </c>
    </row>
    <row r="8" spans="1:9">
      <c r="A8" s="64">
        <v>2005</v>
      </c>
      <c r="B8" s="11">
        <v>5764</v>
      </c>
      <c r="C8" s="11">
        <v>1541</v>
      </c>
      <c r="D8" s="11">
        <v>498</v>
      </c>
      <c r="E8" s="11">
        <v>2800</v>
      </c>
      <c r="F8" s="11">
        <v>10602</v>
      </c>
    </row>
    <row r="9" spans="1:9">
      <c r="A9" s="64">
        <v>2006</v>
      </c>
      <c r="B9" s="10">
        <v>5985</v>
      </c>
      <c r="C9" s="10">
        <v>1657</v>
      </c>
      <c r="D9" s="10">
        <v>513</v>
      </c>
      <c r="E9" s="10">
        <v>3012</v>
      </c>
      <c r="F9" s="10">
        <v>11166</v>
      </c>
      <c r="G9" s="2"/>
      <c r="H9" s="2"/>
      <c r="I9" s="2"/>
    </row>
    <row r="10" spans="1:9">
      <c r="A10" s="64">
        <v>2007</v>
      </c>
      <c r="B10" s="10">
        <v>6126</v>
      </c>
      <c r="C10" s="10">
        <v>1690</v>
      </c>
      <c r="D10" s="10">
        <v>548</v>
      </c>
      <c r="E10" s="10">
        <v>3452</v>
      </c>
      <c r="F10" s="10">
        <v>11816</v>
      </c>
      <c r="G10" s="2"/>
      <c r="H10" s="2"/>
      <c r="I10" s="2"/>
    </row>
    <row r="11" spans="1:9">
      <c r="A11" s="64">
        <v>2008</v>
      </c>
      <c r="B11" s="24" t="s">
        <v>193</v>
      </c>
      <c r="C11" s="24">
        <v>1715</v>
      </c>
      <c r="D11" s="24">
        <v>558</v>
      </c>
      <c r="E11" s="24" t="s">
        <v>192</v>
      </c>
      <c r="F11" s="24" t="s">
        <v>191</v>
      </c>
      <c r="G11" s="2"/>
      <c r="H11" s="2"/>
      <c r="I11" s="2"/>
    </row>
    <row r="12" spans="1:9">
      <c r="A12" s="64">
        <v>2009</v>
      </c>
      <c r="B12" s="10">
        <v>6187</v>
      </c>
      <c r="C12" s="10">
        <v>1715</v>
      </c>
      <c r="D12" s="10">
        <v>558</v>
      </c>
      <c r="E12" s="10">
        <v>4169</v>
      </c>
      <c r="F12" s="10">
        <v>12630</v>
      </c>
      <c r="G12" s="2"/>
      <c r="H12" s="2"/>
      <c r="I12" s="2"/>
    </row>
    <row r="13" spans="1:9" ht="11.25" customHeight="1">
      <c r="A13" s="135" t="s">
        <v>194</v>
      </c>
      <c r="B13" s="135"/>
      <c r="C13" s="135"/>
      <c r="D13" s="135"/>
      <c r="E13" s="135"/>
      <c r="F13" s="85"/>
      <c r="G13" s="84"/>
      <c r="H13" s="84"/>
      <c r="I13" s="2"/>
    </row>
    <row r="14" spans="1:9">
      <c r="G14" s="2"/>
      <c r="H14" s="2"/>
      <c r="I14" s="2"/>
    </row>
    <row r="16" spans="1:9" s="107" customFormat="1">
      <c r="A16" s="105" t="s">
        <v>109</v>
      </c>
      <c r="B16" s="105"/>
      <c r="C16" s="105"/>
      <c r="D16" s="105"/>
      <c r="E16" s="105"/>
      <c r="F16" s="105"/>
    </row>
    <row r="17" spans="1:9" ht="22.5" customHeight="1">
      <c r="A17" s="3"/>
      <c r="B17" s="27" t="s">
        <v>34</v>
      </c>
      <c r="C17" s="4"/>
      <c r="D17" s="4"/>
      <c r="E17" s="4"/>
      <c r="F17" s="4"/>
    </row>
    <row r="18" spans="1:9" ht="22.5">
      <c r="A18" s="8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6" t="s">
        <v>31</v>
      </c>
    </row>
    <row r="19" spans="1:9">
      <c r="A19" s="2"/>
      <c r="B19" s="2"/>
      <c r="C19" s="2"/>
      <c r="D19" s="2"/>
      <c r="E19" s="2"/>
      <c r="F19" s="22"/>
    </row>
    <row r="20" spans="1:9">
      <c r="A20" s="46">
        <v>2002</v>
      </c>
      <c r="B20" s="63">
        <v>8.2279534109816979</v>
      </c>
      <c r="C20" s="63">
        <v>5.5865724381625439</v>
      </c>
      <c r="D20" s="63">
        <v>6.083333333333333</v>
      </c>
      <c r="E20" s="63">
        <v>21.034782608695654</v>
      </c>
      <c r="F20" s="63">
        <v>8.6382592928377147</v>
      </c>
    </row>
    <row r="21" spans="1:9">
      <c r="A21" s="46">
        <v>2003</v>
      </c>
      <c r="B21" s="63">
        <v>8.4065573770491806</v>
      </c>
      <c r="C21" s="63">
        <v>5.5842293906810037</v>
      </c>
      <c r="D21" s="63">
        <v>4.2475247524752477</v>
      </c>
      <c r="E21" s="63">
        <v>22.975000000000001</v>
      </c>
      <c r="F21" s="63">
        <v>8.8370635631154872</v>
      </c>
    </row>
    <row r="22" spans="1:9">
      <c r="A22" s="46">
        <v>2004</v>
      </c>
      <c r="B22" s="63">
        <v>8.6781609195402307</v>
      </c>
      <c r="C22" s="63">
        <v>5.5971223021582732</v>
      </c>
      <c r="D22" s="63">
        <v>4.2777777777777777</v>
      </c>
      <c r="E22" s="63">
        <v>22.338983050847457</v>
      </c>
      <c r="F22" s="63">
        <v>8.8661909009812661</v>
      </c>
    </row>
    <row r="23" spans="1:9">
      <c r="A23" s="46">
        <v>2005</v>
      </c>
      <c r="B23" s="63">
        <v>9.4802631578947363</v>
      </c>
      <c r="C23" s="63">
        <v>5.583333333333333</v>
      </c>
      <c r="D23" s="63">
        <v>4.5272727272727273</v>
      </c>
      <c r="E23" s="63">
        <v>22.580645161290324</v>
      </c>
      <c r="F23" s="63">
        <v>9.4156305506216693</v>
      </c>
    </row>
    <row r="24" spans="1:9">
      <c r="A24" s="64">
        <v>2006</v>
      </c>
      <c r="B24" s="9">
        <v>9.4198000000000004</v>
      </c>
      <c r="C24" s="9">
        <v>5.5791000000000004</v>
      </c>
      <c r="D24" s="9">
        <v>4.5045000000000002</v>
      </c>
      <c r="E24" s="9">
        <v>22.992699999999999</v>
      </c>
      <c r="F24" s="9">
        <v>9.4251000000000005</v>
      </c>
      <c r="G24" s="2"/>
      <c r="H24" s="2"/>
      <c r="I24" s="2"/>
    </row>
    <row r="25" spans="1:9">
      <c r="A25" s="64">
        <v>2007</v>
      </c>
      <c r="B25" s="9">
        <v>9.5715000000000003</v>
      </c>
      <c r="C25" s="9">
        <v>5.5776000000000003</v>
      </c>
      <c r="D25" s="9">
        <v>4.5011999999999999</v>
      </c>
      <c r="E25" s="9">
        <v>24.240100000000002</v>
      </c>
      <c r="F25" s="9">
        <v>9.7299000000000007</v>
      </c>
      <c r="G25" s="2"/>
      <c r="H25" s="2"/>
      <c r="I25" s="2"/>
    </row>
    <row r="26" spans="1:9">
      <c r="A26" s="64">
        <v>2008</v>
      </c>
      <c r="B26" s="28" t="s">
        <v>181</v>
      </c>
      <c r="C26" s="28">
        <v>5.6045999999999996</v>
      </c>
      <c r="D26" s="28">
        <v>4.5431999999999997</v>
      </c>
      <c r="E26" s="28" t="s">
        <v>180</v>
      </c>
      <c r="F26" s="28" t="s">
        <v>171</v>
      </c>
      <c r="G26" s="2"/>
      <c r="H26" s="2"/>
      <c r="I26" s="2"/>
    </row>
    <row r="27" spans="1:9">
      <c r="A27" s="64">
        <v>2009</v>
      </c>
      <c r="B27" s="28">
        <v>9.3690999999999995</v>
      </c>
      <c r="C27" s="28">
        <v>5.5862999999999996</v>
      </c>
      <c r="D27" s="28">
        <v>4.5016999999999996</v>
      </c>
      <c r="E27" s="28">
        <v>27.6266</v>
      </c>
      <c r="F27" s="28">
        <v>10.094799999999999</v>
      </c>
      <c r="G27" s="2"/>
      <c r="H27" s="2"/>
      <c r="I27" s="2"/>
    </row>
    <row r="28" spans="1:9" ht="11.25" customHeight="1">
      <c r="A28" s="135" t="s">
        <v>194</v>
      </c>
      <c r="B28" s="135"/>
      <c r="C28" s="135"/>
      <c r="D28" s="135"/>
      <c r="E28" s="135"/>
      <c r="F28" s="85"/>
      <c r="G28" s="84"/>
      <c r="H28" s="84"/>
      <c r="I28" s="2"/>
    </row>
  </sheetData>
  <mergeCells count="2">
    <mergeCell ref="A13:E13"/>
    <mergeCell ref="A28:E28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38" enableFormatConditionsCalculation="0">
    <tabColor indexed="11"/>
  </sheetPr>
  <dimension ref="A1:Z30"/>
  <sheetViews>
    <sheetView zoomScaleNormal="100" workbookViewId="0">
      <selection activeCell="E6" sqref="E6"/>
    </sheetView>
  </sheetViews>
  <sheetFormatPr defaultRowHeight="11.25"/>
  <cols>
    <col min="1" max="1" width="12.85546875" style="1" customWidth="1"/>
    <col min="2" max="5" width="8.5703125" style="1" customWidth="1"/>
    <col min="6" max="6" width="0.85546875" style="1" customWidth="1"/>
    <col min="7" max="10" width="8" style="1" customWidth="1"/>
    <col min="11" max="11" width="0.85546875" style="1" customWidth="1"/>
    <col min="12" max="15" width="8.85546875" style="1" customWidth="1"/>
    <col min="16" max="16384" width="9.140625" style="1"/>
  </cols>
  <sheetData>
    <row r="1" spans="1:15" s="107" customFormat="1" ht="12.75" customHeight="1">
      <c r="A1" s="142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22.5" customHeight="1">
      <c r="A2" s="15"/>
      <c r="B2" s="134" t="s">
        <v>44</v>
      </c>
      <c r="C2" s="134"/>
      <c r="D2" s="134"/>
      <c r="E2" s="134"/>
      <c r="F2" s="3"/>
      <c r="G2" s="134" t="s">
        <v>33</v>
      </c>
      <c r="H2" s="134"/>
      <c r="I2" s="134"/>
      <c r="J2" s="134"/>
      <c r="K2" s="3"/>
      <c r="L2" s="134" t="s">
        <v>32</v>
      </c>
      <c r="M2" s="134"/>
      <c r="N2" s="134"/>
      <c r="O2" s="134"/>
    </row>
    <row r="3" spans="1:15">
      <c r="A3" s="5" t="s">
        <v>23</v>
      </c>
      <c r="B3" s="5">
        <v>2006</v>
      </c>
      <c r="C3" s="5">
        <v>2007</v>
      </c>
      <c r="D3" s="4">
        <v>2008</v>
      </c>
      <c r="E3" s="4">
        <v>2009</v>
      </c>
      <c r="F3" s="8"/>
      <c r="G3" s="5">
        <v>2006</v>
      </c>
      <c r="H3" s="5">
        <v>2007</v>
      </c>
      <c r="I3" s="4">
        <v>2008</v>
      </c>
      <c r="J3" s="4">
        <v>2009</v>
      </c>
      <c r="K3" s="8"/>
      <c r="L3" s="5">
        <v>2006</v>
      </c>
      <c r="M3" s="5">
        <v>2007</v>
      </c>
      <c r="N3" s="4">
        <v>2008</v>
      </c>
      <c r="O3" s="4">
        <v>2009</v>
      </c>
    </row>
    <row r="5" spans="1:15">
      <c r="A5" s="1" t="s">
        <v>5</v>
      </c>
      <c r="B5" s="23">
        <v>664667</v>
      </c>
      <c r="C5" s="23">
        <v>676261</v>
      </c>
      <c r="D5" s="23">
        <v>681798</v>
      </c>
      <c r="E5" s="23">
        <v>691049</v>
      </c>
      <c r="F5" s="23"/>
      <c r="G5" s="23">
        <v>235991</v>
      </c>
      <c r="H5" s="23">
        <v>235991</v>
      </c>
      <c r="I5" s="23">
        <v>228913</v>
      </c>
      <c r="J5" s="23">
        <v>228517</v>
      </c>
      <c r="K5" s="23"/>
      <c r="L5" s="23">
        <v>4668400</v>
      </c>
      <c r="M5" s="23">
        <v>4761400</v>
      </c>
      <c r="N5" s="23">
        <v>4818000</v>
      </c>
      <c r="O5" s="23">
        <v>4872000</v>
      </c>
    </row>
    <row r="6" spans="1:15">
      <c r="A6" s="1" t="s">
        <v>88</v>
      </c>
      <c r="B6" s="23">
        <v>25433</v>
      </c>
      <c r="C6" s="23">
        <v>26093</v>
      </c>
      <c r="D6" s="23">
        <v>27188</v>
      </c>
      <c r="E6" s="23">
        <v>26700</v>
      </c>
      <c r="F6" s="23"/>
      <c r="G6" s="23">
        <v>33188</v>
      </c>
      <c r="H6" s="23">
        <v>33188</v>
      </c>
      <c r="I6" s="23">
        <v>35443</v>
      </c>
      <c r="J6" s="23">
        <v>37500</v>
      </c>
      <c r="K6" s="23"/>
      <c r="L6" s="23">
        <v>334402</v>
      </c>
      <c r="M6" s="23">
        <v>468680</v>
      </c>
      <c r="N6" s="23">
        <v>463458</v>
      </c>
      <c r="O6" s="23">
        <v>435000</v>
      </c>
    </row>
    <row r="7" spans="1:15">
      <c r="A7" s="1" t="s">
        <v>7</v>
      </c>
      <c r="B7" s="23">
        <v>9174</v>
      </c>
      <c r="C7" s="23">
        <v>9230</v>
      </c>
      <c r="D7" s="23">
        <v>9243</v>
      </c>
      <c r="E7" s="23">
        <v>9133</v>
      </c>
      <c r="F7" s="23"/>
      <c r="G7" s="23">
        <v>12924</v>
      </c>
      <c r="H7" s="23">
        <v>12924</v>
      </c>
      <c r="I7" s="23">
        <v>13005</v>
      </c>
      <c r="J7" s="23">
        <v>12834</v>
      </c>
      <c r="K7" s="23"/>
      <c r="L7" s="23">
        <v>183480</v>
      </c>
      <c r="M7" s="23">
        <v>184600</v>
      </c>
      <c r="N7" s="23">
        <v>184860</v>
      </c>
      <c r="O7" s="23">
        <v>182660</v>
      </c>
    </row>
    <row r="8" spans="1:15">
      <c r="A8" s="1" t="s">
        <v>8</v>
      </c>
      <c r="B8" s="23">
        <v>25415</v>
      </c>
      <c r="C8" s="23">
        <v>25935</v>
      </c>
      <c r="D8" s="23">
        <v>27220</v>
      </c>
      <c r="E8" s="23">
        <v>26516</v>
      </c>
      <c r="F8" s="23"/>
      <c r="G8" s="23">
        <v>26740</v>
      </c>
      <c r="H8" s="23">
        <v>26740</v>
      </c>
      <c r="I8" s="23">
        <v>27656</v>
      </c>
      <c r="J8" s="23">
        <v>28235</v>
      </c>
      <c r="K8" s="23"/>
      <c r="L8" s="23">
        <v>355620</v>
      </c>
      <c r="M8" s="23">
        <v>364342</v>
      </c>
      <c r="N8" s="23">
        <v>383673</v>
      </c>
      <c r="O8" s="23">
        <v>356654</v>
      </c>
    </row>
    <row r="9" spans="1:15">
      <c r="A9" s="1" t="s">
        <v>24</v>
      </c>
      <c r="B9" s="23">
        <v>16033</v>
      </c>
      <c r="C9" s="23">
        <v>16335</v>
      </c>
      <c r="D9" s="23">
        <v>16965</v>
      </c>
      <c r="E9" s="23">
        <v>16228</v>
      </c>
      <c r="F9" s="23"/>
      <c r="G9" s="23">
        <v>19866</v>
      </c>
      <c r="H9" s="23">
        <v>19866</v>
      </c>
      <c r="I9" s="23">
        <v>20208</v>
      </c>
      <c r="J9" s="23">
        <v>21076</v>
      </c>
      <c r="K9" s="23"/>
      <c r="L9" s="23">
        <v>189464</v>
      </c>
      <c r="M9" s="23">
        <v>190564</v>
      </c>
      <c r="N9" s="23">
        <v>204067</v>
      </c>
      <c r="O9" s="23">
        <v>196976</v>
      </c>
    </row>
    <row r="10" spans="1:15">
      <c r="A10" s="1" t="s">
        <v>9</v>
      </c>
      <c r="B10" s="23">
        <v>5927</v>
      </c>
      <c r="C10" s="23">
        <v>6035</v>
      </c>
      <c r="D10" s="23">
        <v>6136</v>
      </c>
      <c r="E10" s="23">
        <v>5949</v>
      </c>
      <c r="F10" s="23"/>
      <c r="G10" s="23">
        <v>9797</v>
      </c>
      <c r="H10" s="23">
        <v>9797</v>
      </c>
      <c r="I10" s="23">
        <v>10205</v>
      </c>
      <c r="J10" s="23">
        <v>10175</v>
      </c>
      <c r="K10" s="23"/>
      <c r="L10" s="23">
        <v>116086</v>
      </c>
      <c r="M10" s="23">
        <v>117825</v>
      </c>
      <c r="N10" s="23">
        <v>118237</v>
      </c>
      <c r="O10" s="23">
        <v>129797</v>
      </c>
    </row>
    <row r="11" spans="1:15">
      <c r="A11" s="1" t="s">
        <v>10</v>
      </c>
      <c r="B11" s="23">
        <v>6271</v>
      </c>
      <c r="C11" s="23">
        <v>6278</v>
      </c>
      <c r="D11" s="23">
        <v>6604</v>
      </c>
      <c r="E11" s="23">
        <v>6678</v>
      </c>
      <c r="F11" s="23"/>
      <c r="G11" s="23">
        <v>12077</v>
      </c>
      <c r="H11" s="23">
        <v>12077</v>
      </c>
      <c r="I11" s="23">
        <v>14563</v>
      </c>
      <c r="J11" s="23">
        <v>15686</v>
      </c>
      <c r="K11" s="23"/>
      <c r="L11" s="23">
        <v>156775</v>
      </c>
      <c r="M11" s="23">
        <v>156950</v>
      </c>
      <c r="N11" s="23">
        <v>165100</v>
      </c>
      <c r="O11" s="23">
        <v>166956</v>
      </c>
    </row>
    <row r="12" spans="1:15">
      <c r="A12" s="1" t="s">
        <v>11</v>
      </c>
      <c r="B12" s="23">
        <v>1110</v>
      </c>
      <c r="C12" s="23">
        <v>1224</v>
      </c>
      <c r="D12" s="23">
        <v>1202</v>
      </c>
      <c r="E12" s="23">
        <v>1143</v>
      </c>
      <c r="F12" s="23"/>
      <c r="G12" s="23">
        <v>2935</v>
      </c>
      <c r="H12" s="23">
        <v>2935</v>
      </c>
      <c r="I12" s="23">
        <v>2943</v>
      </c>
      <c r="J12" s="23">
        <v>2558</v>
      </c>
      <c r="K12" s="23"/>
      <c r="L12" s="23">
        <v>27750</v>
      </c>
      <c r="M12" s="23">
        <v>30600</v>
      </c>
      <c r="N12" s="23">
        <v>30050</v>
      </c>
      <c r="O12" s="23">
        <v>28575</v>
      </c>
    </row>
    <row r="13" spans="1:15">
      <c r="A13" s="1" t="s">
        <v>12</v>
      </c>
      <c r="B13" s="23">
        <v>7218</v>
      </c>
      <c r="C13" s="23">
        <v>7569</v>
      </c>
      <c r="D13" s="23">
        <v>7590</v>
      </c>
      <c r="E13" s="23">
        <v>7571</v>
      </c>
      <c r="F13" s="23"/>
      <c r="G13" s="23">
        <v>9686</v>
      </c>
      <c r="H13" s="23">
        <v>9686</v>
      </c>
      <c r="I13" s="23">
        <v>11340</v>
      </c>
      <c r="J13" s="23">
        <v>12475</v>
      </c>
      <c r="K13" s="23"/>
      <c r="L13" s="23">
        <v>138421</v>
      </c>
      <c r="M13" s="23">
        <v>169950</v>
      </c>
      <c r="N13" s="23">
        <v>163188</v>
      </c>
      <c r="O13" s="23">
        <v>141991</v>
      </c>
    </row>
    <row r="14" spans="1:15">
      <c r="A14" s="1" t="s">
        <v>13</v>
      </c>
      <c r="B14" s="23">
        <v>120218</v>
      </c>
      <c r="C14" s="23">
        <v>128790</v>
      </c>
      <c r="D14" s="23">
        <v>135657</v>
      </c>
      <c r="E14" s="23">
        <v>135587</v>
      </c>
      <c r="F14" s="23"/>
      <c r="G14" s="23">
        <v>69827</v>
      </c>
      <c r="H14" s="23">
        <v>69827</v>
      </c>
      <c r="I14" s="23">
        <v>73984</v>
      </c>
      <c r="J14" s="23">
        <v>80503</v>
      </c>
      <c r="K14" s="23"/>
      <c r="L14" s="23">
        <v>1477056</v>
      </c>
      <c r="M14" s="23">
        <v>1662959</v>
      </c>
      <c r="N14" s="23">
        <v>1735004</v>
      </c>
      <c r="O14" s="23">
        <v>2161834</v>
      </c>
    </row>
    <row r="15" spans="1:15">
      <c r="A15" s="1" t="s">
        <v>14</v>
      </c>
      <c r="B15" s="23">
        <v>11351</v>
      </c>
      <c r="C15" s="23">
        <v>11400</v>
      </c>
      <c r="D15" s="23">
        <v>12028</v>
      </c>
      <c r="E15" s="23">
        <v>12350</v>
      </c>
      <c r="F15" s="23"/>
      <c r="G15" s="23">
        <v>12126</v>
      </c>
      <c r="H15" s="23">
        <v>12126</v>
      </c>
      <c r="I15" s="23">
        <v>12547</v>
      </c>
      <c r="J15" s="23">
        <v>12857</v>
      </c>
      <c r="K15" s="23"/>
      <c r="L15" s="23">
        <v>199900</v>
      </c>
      <c r="M15" s="23">
        <v>228991</v>
      </c>
      <c r="N15" s="23">
        <v>245170</v>
      </c>
      <c r="O15" s="23">
        <v>259288</v>
      </c>
    </row>
    <row r="16" spans="1:15">
      <c r="A16" s="1" t="s">
        <v>15</v>
      </c>
      <c r="B16" s="23">
        <v>204311</v>
      </c>
      <c r="C16" s="23">
        <v>209955</v>
      </c>
      <c r="D16" s="23">
        <v>220507</v>
      </c>
      <c r="E16" s="23">
        <v>220841</v>
      </c>
      <c r="F16" s="23"/>
      <c r="G16" s="23">
        <v>112711</v>
      </c>
      <c r="H16" s="23">
        <v>112711</v>
      </c>
      <c r="I16" s="23">
        <v>120171</v>
      </c>
      <c r="J16" s="23">
        <v>120905</v>
      </c>
      <c r="K16" s="23"/>
      <c r="L16" s="23">
        <v>1742455</v>
      </c>
      <c r="M16" s="23">
        <v>1832204</v>
      </c>
      <c r="N16" s="23">
        <v>2022724</v>
      </c>
      <c r="O16" s="23">
        <v>2005943</v>
      </c>
    </row>
    <row r="17" spans="1:26">
      <c r="A17" s="1" t="s">
        <v>16</v>
      </c>
      <c r="B17" s="23">
        <v>9307</v>
      </c>
      <c r="C17" s="129" t="s">
        <v>184</v>
      </c>
      <c r="D17" s="129" t="s">
        <v>183</v>
      </c>
      <c r="E17" s="23">
        <v>12358</v>
      </c>
      <c r="F17" s="23"/>
      <c r="G17" s="23">
        <v>17059</v>
      </c>
      <c r="H17" s="23">
        <v>17059</v>
      </c>
      <c r="I17" s="23">
        <v>17883</v>
      </c>
      <c r="J17" s="23">
        <v>17550</v>
      </c>
      <c r="K17" s="23"/>
      <c r="L17" s="23">
        <v>181126</v>
      </c>
      <c r="M17" s="129" t="s">
        <v>188</v>
      </c>
      <c r="N17" s="129" t="s">
        <v>187</v>
      </c>
      <c r="O17" s="23">
        <v>284328</v>
      </c>
    </row>
    <row r="18" spans="1:26">
      <c r="A18" s="1" t="s">
        <v>27</v>
      </c>
      <c r="B18" s="23">
        <v>12106</v>
      </c>
      <c r="C18" s="23">
        <v>12313</v>
      </c>
      <c r="D18" s="23">
        <v>12703</v>
      </c>
      <c r="E18" s="23">
        <v>12225</v>
      </c>
      <c r="F18" s="23"/>
      <c r="G18" s="23">
        <v>13427</v>
      </c>
      <c r="H18" s="23">
        <v>13427</v>
      </c>
      <c r="I18" s="23" t="s">
        <v>198</v>
      </c>
      <c r="J18" s="23">
        <v>12143</v>
      </c>
      <c r="K18" s="23"/>
      <c r="L18" s="23">
        <v>121386</v>
      </c>
      <c r="M18" s="23">
        <v>123791</v>
      </c>
      <c r="N18" s="23">
        <v>125625</v>
      </c>
      <c r="O18" s="23">
        <v>121377</v>
      </c>
    </row>
    <row r="19" spans="1:26">
      <c r="A19" s="1" t="s">
        <v>26</v>
      </c>
      <c r="B19" s="23">
        <v>8756</v>
      </c>
      <c r="C19" s="23">
        <v>8769</v>
      </c>
      <c r="D19" s="23">
        <v>8964</v>
      </c>
      <c r="E19" s="23">
        <v>8656</v>
      </c>
      <c r="F19" s="23"/>
      <c r="G19" s="23">
        <v>7448</v>
      </c>
      <c r="H19" s="23">
        <v>7448</v>
      </c>
      <c r="I19" s="23">
        <v>7799</v>
      </c>
      <c r="J19" s="23">
        <v>7930</v>
      </c>
      <c r="K19" s="23"/>
      <c r="L19" s="23">
        <v>98585</v>
      </c>
      <c r="M19" s="23">
        <v>110799</v>
      </c>
      <c r="N19" s="23">
        <v>116532</v>
      </c>
      <c r="O19" s="23">
        <v>112528</v>
      </c>
    </row>
    <row r="20" spans="1:26">
      <c r="A20" s="1" t="s">
        <v>17</v>
      </c>
      <c r="B20" s="23">
        <v>12633</v>
      </c>
      <c r="C20" s="23">
        <v>12680</v>
      </c>
      <c r="D20" s="23">
        <v>13439</v>
      </c>
      <c r="E20" s="23">
        <v>13443</v>
      </c>
      <c r="F20" s="23"/>
      <c r="G20" s="23">
        <v>14000</v>
      </c>
      <c r="H20" s="23">
        <v>14000</v>
      </c>
      <c r="I20" s="23">
        <v>15000</v>
      </c>
      <c r="J20" s="23">
        <v>14800</v>
      </c>
      <c r="K20" s="23"/>
      <c r="L20" s="23">
        <v>323985</v>
      </c>
      <c r="M20" s="23">
        <v>325100</v>
      </c>
      <c r="N20" s="23">
        <v>328755</v>
      </c>
      <c r="O20" s="23">
        <v>323935</v>
      </c>
    </row>
    <row r="21" spans="1:26">
      <c r="A21" s="1" t="s">
        <v>18</v>
      </c>
      <c r="B21" s="23">
        <v>12252</v>
      </c>
      <c r="C21" s="23">
        <v>12467</v>
      </c>
      <c r="D21" s="23">
        <v>12949</v>
      </c>
      <c r="E21" s="23">
        <v>12302</v>
      </c>
      <c r="F21" s="23"/>
      <c r="G21" s="23">
        <v>20245</v>
      </c>
      <c r="H21" s="23">
        <v>20245</v>
      </c>
      <c r="I21" s="23">
        <v>21200</v>
      </c>
      <c r="J21" s="23">
        <v>21246</v>
      </c>
      <c r="K21" s="23"/>
      <c r="L21" s="23">
        <v>241404</v>
      </c>
      <c r="M21" s="23">
        <v>246995</v>
      </c>
      <c r="N21" s="23">
        <v>258290</v>
      </c>
      <c r="O21" s="23">
        <v>251634</v>
      </c>
    </row>
    <row r="22" spans="1:26">
      <c r="A22" s="1" t="s">
        <v>19</v>
      </c>
      <c r="B22" s="24">
        <v>9854</v>
      </c>
      <c r="C22" s="24">
        <v>9533</v>
      </c>
      <c r="D22" s="24">
        <v>9535</v>
      </c>
      <c r="E22" s="23">
        <v>9379</v>
      </c>
      <c r="F22" s="24"/>
      <c r="G22" s="23">
        <v>15079</v>
      </c>
      <c r="H22" s="23">
        <v>15079</v>
      </c>
      <c r="I22" s="23">
        <v>15487</v>
      </c>
      <c r="J22" s="23">
        <v>15178</v>
      </c>
      <c r="K22" s="23"/>
      <c r="L22" s="23">
        <v>153515</v>
      </c>
      <c r="M22" s="23">
        <v>149767</v>
      </c>
      <c r="N22" s="23">
        <v>150320</v>
      </c>
      <c r="O22" s="23">
        <v>168479</v>
      </c>
    </row>
    <row r="23" spans="1:26">
      <c r="A23" s="1" t="s">
        <v>20</v>
      </c>
      <c r="B23" s="24">
        <v>5601</v>
      </c>
      <c r="C23" s="24">
        <v>5391</v>
      </c>
      <c r="D23" s="24">
        <v>5421</v>
      </c>
      <c r="E23" s="23">
        <v>5460</v>
      </c>
      <c r="F23" s="24"/>
      <c r="G23" s="23">
        <v>11009</v>
      </c>
      <c r="H23" s="23">
        <v>11009</v>
      </c>
      <c r="I23" s="23">
        <v>11285</v>
      </c>
      <c r="J23" s="23">
        <v>11535</v>
      </c>
      <c r="K23" s="23"/>
      <c r="L23" s="23">
        <v>97130</v>
      </c>
      <c r="M23" s="23">
        <v>80491</v>
      </c>
      <c r="N23" s="23">
        <v>92164</v>
      </c>
      <c r="O23" s="23">
        <v>92820</v>
      </c>
    </row>
    <row r="24" spans="1:26">
      <c r="A24" s="2" t="s">
        <v>25</v>
      </c>
      <c r="B24" s="24">
        <v>8891</v>
      </c>
      <c r="C24" s="24">
        <v>8636</v>
      </c>
      <c r="D24" s="24">
        <v>8878</v>
      </c>
      <c r="E24" s="23">
        <v>9196</v>
      </c>
      <c r="F24" s="24"/>
      <c r="G24" s="23">
        <v>19051</v>
      </c>
      <c r="H24" s="23">
        <v>19051</v>
      </c>
      <c r="I24" s="23">
        <v>19381</v>
      </c>
      <c r="J24" s="23">
        <v>20125</v>
      </c>
      <c r="K24" s="23"/>
      <c r="L24" s="23">
        <v>201252</v>
      </c>
      <c r="M24" s="23">
        <v>196973</v>
      </c>
      <c r="N24" s="23">
        <v>183442</v>
      </c>
      <c r="O24" s="23">
        <v>183656</v>
      </c>
    </row>
    <row r="25" spans="1:26">
      <c r="A25" s="2" t="s">
        <v>21</v>
      </c>
      <c r="B25" s="23">
        <v>8211</v>
      </c>
      <c r="C25" s="23">
        <v>8421</v>
      </c>
      <c r="D25" s="23">
        <v>8542</v>
      </c>
      <c r="E25" s="23">
        <v>8357</v>
      </c>
      <c r="F25" s="24"/>
      <c r="G25" s="24">
        <v>17873</v>
      </c>
      <c r="H25" s="24">
        <v>17873</v>
      </c>
      <c r="I25" s="24">
        <v>17927</v>
      </c>
      <c r="J25" s="23">
        <v>17727</v>
      </c>
      <c r="K25" s="24"/>
      <c r="L25" s="24">
        <v>158050</v>
      </c>
      <c r="M25" s="24">
        <v>168105</v>
      </c>
      <c r="N25" s="24">
        <v>168210</v>
      </c>
      <c r="O25" s="24">
        <v>153370</v>
      </c>
    </row>
    <row r="26" spans="1:26">
      <c r="A26" s="8" t="s">
        <v>22</v>
      </c>
      <c r="B26" s="25">
        <v>1184739</v>
      </c>
      <c r="C26" s="25">
        <v>1214396</v>
      </c>
      <c r="D26" s="128" t="s">
        <v>186</v>
      </c>
      <c r="E26" s="25">
        <v>1251121</v>
      </c>
      <c r="F26" s="25"/>
      <c r="G26" s="25">
        <v>693059</v>
      </c>
      <c r="H26" s="25">
        <v>693059</v>
      </c>
      <c r="I26" s="128" t="s">
        <v>185</v>
      </c>
      <c r="J26" s="25">
        <v>721555</v>
      </c>
      <c r="K26" s="25"/>
      <c r="L26" s="25">
        <v>11166242</v>
      </c>
      <c r="M26" s="25">
        <v>11815997</v>
      </c>
      <c r="N26" s="128" t="s">
        <v>182</v>
      </c>
      <c r="O26" s="25">
        <v>12629801</v>
      </c>
    </row>
    <row r="27" spans="1:26" ht="11.25" customHeight="1">
      <c r="A27" s="83" t="s">
        <v>194</v>
      </c>
      <c r="P27" s="107"/>
      <c r="Q27" s="107"/>
      <c r="X27" s="84"/>
      <c r="Y27" s="84"/>
      <c r="Z27" s="84"/>
    </row>
    <row r="28" spans="1:26">
      <c r="A28" s="83" t="s">
        <v>189</v>
      </c>
    </row>
    <row r="30" spans="1:26">
      <c r="A30" s="59"/>
    </row>
  </sheetData>
  <mergeCells count="4">
    <mergeCell ref="B2:E2"/>
    <mergeCell ref="A1:O1"/>
    <mergeCell ref="G2:J2"/>
    <mergeCell ref="L2:O2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3" enableFormatConditionsCalculation="0">
    <tabColor indexed="11"/>
  </sheetPr>
  <dimension ref="A1:Z55"/>
  <sheetViews>
    <sheetView zoomScaleNormal="100" workbookViewId="0">
      <selection activeCell="A27" sqref="A27:IV27"/>
    </sheetView>
  </sheetViews>
  <sheetFormatPr defaultRowHeight="11.25"/>
  <cols>
    <col min="1" max="1" width="12.85546875" style="1" customWidth="1"/>
    <col min="2" max="2" width="9.28515625" style="1" bestFit="1" customWidth="1"/>
    <col min="3" max="3" width="0.85546875" style="1" customWidth="1"/>
    <col min="4" max="4" width="9.28515625" style="1" bestFit="1" customWidth="1"/>
    <col min="5" max="5" width="0.85546875" style="1" customWidth="1"/>
    <col min="6" max="6" width="9.28515625" style="1" bestFit="1" customWidth="1"/>
    <col min="7" max="7" width="1" style="1" customWidth="1"/>
    <col min="8" max="8" width="10.140625" style="1" bestFit="1" customWidth="1"/>
    <col min="9" max="9" width="1" style="1" customWidth="1"/>
    <col min="10" max="10" width="8.85546875" style="1" bestFit="1" customWidth="1"/>
    <col min="11" max="11" width="10.42578125" style="1" bestFit="1" customWidth="1"/>
    <col min="12" max="12" width="11" style="1" customWidth="1"/>
    <col min="13" max="14" width="10.5703125" style="1" bestFit="1" customWidth="1"/>
    <col min="15" max="15" width="14.140625" style="1" bestFit="1" customWidth="1"/>
    <col min="16" max="16" width="10.140625" style="107" bestFit="1" customWidth="1"/>
    <col min="17" max="17" width="9.28515625" style="107" customWidth="1"/>
    <col min="18" max="18" width="0.85546875" style="1" customWidth="1"/>
    <col min="19" max="19" width="12.42578125" style="1" customWidth="1"/>
    <col min="20" max="20" width="10" style="1" customWidth="1"/>
    <col min="21" max="21" width="10.5703125" style="1" bestFit="1" customWidth="1"/>
    <col min="22" max="22" width="7.85546875" style="1" bestFit="1" customWidth="1"/>
    <col min="23" max="23" width="8.7109375" style="1" bestFit="1" customWidth="1"/>
    <col min="24" max="16384" width="9.140625" style="1"/>
  </cols>
  <sheetData>
    <row r="1" spans="1:21" s="107" customFormat="1">
      <c r="A1" s="105" t="s">
        <v>94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21" ht="31.5" customHeight="1">
      <c r="A2" s="15"/>
      <c r="B2" s="16" t="s">
        <v>70</v>
      </c>
      <c r="C2" s="17"/>
      <c r="D2" s="16" t="s">
        <v>28</v>
      </c>
      <c r="E2" s="17"/>
      <c r="F2" s="16" t="s">
        <v>29</v>
      </c>
      <c r="G2" s="39"/>
      <c r="H2" s="16" t="s">
        <v>89</v>
      </c>
      <c r="I2" s="18"/>
      <c r="J2" s="134" t="s">
        <v>71</v>
      </c>
      <c r="K2" s="134"/>
      <c r="L2" s="134"/>
      <c r="M2" s="134"/>
      <c r="N2" s="134"/>
      <c r="O2" s="134"/>
      <c r="P2" s="134"/>
      <c r="Q2" s="134"/>
      <c r="R2" s="3"/>
    </row>
    <row r="3" spans="1:21" ht="33.75">
      <c r="A3" s="5" t="s">
        <v>23</v>
      </c>
      <c r="B3" s="20" t="s">
        <v>36</v>
      </c>
      <c r="C3" s="6"/>
      <c r="D3" s="20" t="s">
        <v>36</v>
      </c>
      <c r="E3" s="6"/>
      <c r="F3" s="20" t="s">
        <v>36</v>
      </c>
      <c r="G3" s="20"/>
      <c r="H3" s="20" t="s">
        <v>36</v>
      </c>
      <c r="I3" s="5"/>
      <c r="J3" s="6" t="s">
        <v>48</v>
      </c>
      <c r="K3" s="6" t="s">
        <v>46</v>
      </c>
      <c r="L3" s="100" t="s">
        <v>62</v>
      </c>
      <c r="M3" s="6" t="s">
        <v>57</v>
      </c>
      <c r="N3" s="6" t="s">
        <v>58</v>
      </c>
      <c r="O3" s="108" t="s">
        <v>92</v>
      </c>
      <c r="P3" s="106" t="s">
        <v>52</v>
      </c>
      <c r="Q3" s="106" t="s">
        <v>38</v>
      </c>
      <c r="R3" s="8"/>
    </row>
    <row r="4" spans="1:2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01"/>
      <c r="M4" s="22"/>
      <c r="N4" s="22"/>
      <c r="O4" s="22"/>
      <c r="P4" s="101"/>
      <c r="Q4" s="101"/>
    </row>
    <row r="5" spans="1:21">
      <c r="A5" s="1" t="s">
        <v>5</v>
      </c>
      <c r="B5" s="23">
        <v>691049</v>
      </c>
      <c r="C5" s="23" t="s">
        <v>73</v>
      </c>
      <c r="D5" s="23">
        <v>228517</v>
      </c>
      <c r="E5" s="23" t="s">
        <v>73</v>
      </c>
      <c r="F5" s="23">
        <v>4872000</v>
      </c>
      <c r="G5" s="23" t="s">
        <v>73</v>
      </c>
      <c r="H5" s="23">
        <v>16135000</v>
      </c>
      <c r="I5" s="23" t="s">
        <v>73</v>
      </c>
      <c r="J5" s="23">
        <v>5324819</v>
      </c>
      <c r="K5" s="23">
        <v>655557</v>
      </c>
      <c r="L5" s="102">
        <v>5980376</v>
      </c>
      <c r="M5" s="23" t="s">
        <v>51</v>
      </c>
      <c r="N5" s="23">
        <v>6157008</v>
      </c>
      <c r="O5" s="23" t="s">
        <v>51</v>
      </c>
      <c r="P5" s="102">
        <v>6157008</v>
      </c>
      <c r="Q5" s="102">
        <v>12137384</v>
      </c>
      <c r="R5" s="23"/>
      <c r="S5" s="131"/>
      <c r="T5" s="52"/>
      <c r="U5" s="52"/>
    </row>
    <row r="6" spans="1:21">
      <c r="A6" s="1" t="s">
        <v>6</v>
      </c>
      <c r="B6" s="23">
        <v>26700</v>
      </c>
      <c r="C6" s="23" t="s">
        <v>73</v>
      </c>
      <c r="D6" s="23">
        <v>37500</v>
      </c>
      <c r="E6" s="23" t="s">
        <v>73</v>
      </c>
      <c r="F6" s="23">
        <v>435000</v>
      </c>
      <c r="G6" s="23" t="s">
        <v>73</v>
      </c>
      <c r="H6" s="23">
        <v>2288000</v>
      </c>
      <c r="I6" s="23" t="s">
        <v>73</v>
      </c>
      <c r="J6" s="23">
        <v>538000</v>
      </c>
      <c r="K6" s="23">
        <v>34500</v>
      </c>
      <c r="L6" s="102">
        <v>572500</v>
      </c>
      <c r="M6" s="23">
        <v>242000</v>
      </c>
      <c r="N6" s="23">
        <v>191000</v>
      </c>
      <c r="O6" s="23" t="s">
        <v>51</v>
      </c>
      <c r="P6" s="102">
        <v>433000</v>
      </c>
      <c r="Q6" s="102">
        <v>1005500</v>
      </c>
      <c r="R6" s="23"/>
      <c r="S6" s="131"/>
      <c r="T6" s="52"/>
      <c r="U6" s="52"/>
    </row>
    <row r="7" spans="1:21">
      <c r="A7" s="1" t="s">
        <v>7</v>
      </c>
      <c r="B7" s="23">
        <v>9133</v>
      </c>
      <c r="C7" s="23" t="s">
        <v>73</v>
      </c>
      <c r="D7" s="23">
        <v>12834</v>
      </c>
      <c r="E7" s="23" t="s">
        <v>73</v>
      </c>
      <c r="F7" s="23">
        <v>182660</v>
      </c>
      <c r="G7" s="23" t="s">
        <v>73</v>
      </c>
      <c r="H7" s="23">
        <v>146847</v>
      </c>
      <c r="I7" s="23" t="s">
        <v>73</v>
      </c>
      <c r="J7" s="23">
        <v>152485</v>
      </c>
      <c r="K7" s="23">
        <v>617</v>
      </c>
      <c r="L7" s="102">
        <v>153102</v>
      </c>
      <c r="M7" s="23">
        <v>150894</v>
      </c>
      <c r="N7" s="23">
        <v>130633</v>
      </c>
      <c r="O7" s="23" t="s">
        <v>51</v>
      </c>
      <c r="P7" s="102">
        <v>281527</v>
      </c>
      <c r="Q7" s="102">
        <v>434629</v>
      </c>
      <c r="R7" s="23"/>
      <c r="S7" s="131"/>
      <c r="T7" s="52"/>
      <c r="U7" s="52"/>
    </row>
    <row r="8" spans="1:21">
      <c r="A8" s="1" t="s">
        <v>8</v>
      </c>
      <c r="B8" s="23">
        <v>26516</v>
      </c>
      <c r="C8" s="23" t="s">
        <v>73</v>
      </c>
      <c r="D8" s="23">
        <v>28235</v>
      </c>
      <c r="E8" s="23" t="s">
        <v>73</v>
      </c>
      <c r="F8" s="23">
        <v>356654</v>
      </c>
      <c r="G8" s="23" t="s">
        <v>73</v>
      </c>
      <c r="H8" s="23">
        <v>1707321</v>
      </c>
      <c r="I8" s="23" t="s">
        <v>73</v>
      </c>
      <c r="J8" s="23">
        <v>358200</v>
      </c>
      <c r="K8" s="23">
        <v>17514</v>
      </c>
      <c r="L8" s="102">
        <v>375714</v>
      </c>
      <c r="M8" s="23">
        <v>318800</v>
      </c>
      <c r="N8" s="23">
        <v>238670</v>
      </c>
      <c r="O8" s="23" t="s">
        <v>51</v>
      </c>
      <c r="P8" s="102">
        <v>557470</v>
      </c>
      <c r="Q8" s="102">
        <v>933184</v>
      </c>
      <c r="R8" s="23"/>
      <c r="S8" s="131"/>
      <c r="T8" s="52"/>
      <c r="U8" s="52"/>
    </row>
    <row r="9" spans="1:21">
      <c r="A9" s="1" t="s">
        <v>24</v>
      </c>
      <c r="B9" s="23">
        <v>16228</v>
      </c>
      <c r="C9" s="23" t="s">
        <v>73</v>
      </c>
      <c r="D9" s="23">
        <v>21076</v>
      </c>
      <c r="E9" s="23" t="s">
        <v>73</v>
      </c>
      <c r="F9" s="23">
        <v>196976</v>
      </c>
      <c r="G9" s="23" t="s">
        <v>73</v>
      </c>
      <c r="H9" s="23">
        <v>159300</v>
      </c>
      <c r="I9" s="23" t="s">
        <v>73</v>
      </c>
      <c r="J9" s="23">
        <v>227958</v>
      </c>
      <c r="K9" s="23">
        <v>64176</v>
      </c>
      <c r="L9" s="102">
        <v>292134</v>
      </c>
      <c r="M9" s="23">
        <v>115140</v>
      </c>
      <c r="N9" s="23">
        <v>115140</v>
      </c>
      <c r="O9" s="23">
        <v>45362</v>
      </c>
      <c r="P9" s="102">
        <v>275642</v>
      </c>
      <c r="Q9" s="102">
        <v>567776</v>
      </c>
      <c r="R9" s="23"/>
      <c r="S9" s="131"/>
      <c r="T9" s="52"/>
      <c r="U9" s="52"/>
    </row>
    <row r="10" spans="1:21">
      <c r="A10" s="1" t="s">
        <v>9</v>
      </c>
      <c r="B10" s="23">
        <v>5949</v>
      </c>
      <c r="C10" s="23" t="s">
        <v>73</v>
      </c>
      <c r="D10" s="23">
        <v>10175</v>
      </c>
      <c r="E10" s="23" t="s">
        <v>73</v>
      </c>
      <c r="F10" s="23">
        <v>129797</v>
      </c>
      <c r="G10" s="23" t="s">
        <v>73</v>
      </c>
      <c r="H10" s="23" t="s">
        <v>51</v>
      </c>
      <c r="I10" s="23" t="s">
        <v>73</v>
      </c>
      <c r="J10" s="23">
        <v>161404</v>
      </c>
      <c r="K10" s="23">
        <v>271</v>
      </c>
      <c r="L10" s="102">
        <v>161675</v>
      </c>
      <c r="M10" s="23">
        <v>73544</v>
      </c>
      <c r="N10" s="23">
        <v>64921</v>
      </c>
      <c r="O10" s="23" t="s">
        <v>51</v>
      </c>
      <c r="P10" s="102">
        <v>138465</v>
      </c>
      <c r="Q10" s="102">
        <v>300140</v>
      </c>
      <c r="R10" s="23"/>
      <c r="S10" s="131"/>
      <c r="T10" s="52"/>
      <c r="U10" s="52"/>
    </row>
    <row r="11" spans="1:21">
      <c r="A11" s="1" t="s">
        <v>10</v>
      </c>
      <c r="B11" s="23">
        <v>6678</v>
      </c>
      <c r="C11" s="23" t="s">
        <v>73</v>
      </c>
      <c r="D11" s="23">
        <v>15686</v>
      </c>
      <c r="E11" s="23" t="s">
        <v>73</v>
      </c>
      <c r="F11" s="23">
        <v>166956</v>
      </c>
      <c r="G11" s="23" t="s">
        <v>73</v>
      </c>
      <c r="H11" s="23">
        <v>935188</v>
      </c>
      <c r="I11" s="23" t="s">
        <v>73</v>
      </c>
      <c r="J11" s="23">
        <v>172531</v>
      </c>
      <c r="K11" s="23">
        <v>2045</v>
      </c>
      <c r="L11" s="102">
        <v>174576</v>
      </c>
      <c r="M11" s="23">
        <v>160634</v>
      </c>
      <c r="N11" s="23">
        <v>129509</v>
      </c>
      <c r="O11" s="23">
        <v>14855</v>
      </c>
      <c r="P11" s="102">
        <v>304998</v>
      </c>
      <c r="Q11" s="102">
        <v>479574</v>
      </c>
      <c r="R11" s="23"/>
      <c r="S11" s="131"/>
      <c r="T11" s="52"/>
      <c r="U11" s="52"/>
    </row>
    <row r="12" spans="1:21">
      <c r="A12" s="1" t="s">
        <v>11</v>
      </c>
      <c r="B12" s="23">
        <v>1143</v>
      </c>
      <c r="C12" s="23" t="s">
        <v>73</v>
      </c>
      <c r="D12" s="23">
        <v>2558</v>
      </c>
      <c r="E12" s="23" t="s">
        <v>73</v>
      </c>
      <c r="F12" s="23">
        <v>28575</v>
      </c>
      <c r="G12" s="23" t="s">
        <v>73</v>
      </c>
      <c r="H12" s="23">
        <v>127900</v>
      </c>
      <c r="I12" s="23" t="s">
        <v>73</v>
      </c>
      <c r="J12" s="23">
        <v>12861</v>
      </c>
      <c r="K12" s="23" t="s">
        <v>51</v>
      </c>
      <c r="L12" s="102">
        <v>12861</v>
      </c>
      <c r="M12" s="23">
        <v>37923</v>
      </c>
      <c r="N12" s="23" t="s">
        <v>51</v>
      </c>
      <c r="O12" s="23" t="s">
        <v>51</v>
      </c>
      <c r="P12" s="102">
        <v>37923</v>
      </c>
      <c r="Q12" s="102">
        <v>50784</v>
      </c>
      <c r="R12" s="23"/>
      <c r="S12" s="131"/>
      <c r="T12" s="52"/>
      <c r="U12" s="52"/>
    </row>
    <row r="13" spans="1:21">
      <c r="A13" s="1" t="s">
        <v>12</v>
      </c>
      <c r="B13" s="23">
        <v>7571</v>
      </c>
      <c r="C13" s="23" t="s">
        <v>73</v>
      </c>
      <c r="D13" s="23">
        <v>12475</v>
      </c>
      <c r="E13" s="23" t="s">
        <v>73</v>
      </c>
      <c r="F13" s="23">
        <v>141991</v>
      </c>
      <c r="G13" s="23" t="s">
        <v>73</v>
      </c>
      <c r="H13" s="23">
        <v>776179</v>
      </c>
      <c r="I13" s="23" t="s">
        <v>73</v>
      </c>
      <c r="J13" s="23">
        <v>126147</v>
      </c>
      <c r="K13" s="23">
        <v>1690</v>
      </c>
      <c r="L13" s="102">
        <v>127837</v>
      </c>
      <c r="M13" s="23">
        <v>58082</v>
      </c>
      <c r="N13" s="23">
        <v>47510</v>
      </c>
      <c r="O13" s="23">
        <v>19356</v>
      </c>
      <c r="P13" s="102">
        <v>124948</v>
      </c>
      <c r="Q13" s="102">
        <v>252785</v>
      </c>
      <c r="R13" s="23"/>
      <c r="S13" s="131"/>
      <c r="T13" s="52"/>
      <c r="U13" s="52"/>
    </row>
    <row r="14" spans="1:21">
      <c r="A14" s="1" t="s">
        <v>13</v>
      </c>
      <c r="B14" s="23">
        <v>135587</v>
      </c>
      <c r="C14" s="23" t="s">
        <v>73</v>
      </c>
      <c r="D14" s="23">
        <v>80503</v>
      </c>
      <c r="E14" s="23" t="s">
        <v>73</v>
      </c>
      <c r="F14" s="23">
        <v>2161834</v>
      </c>
      <c r="G14" s="23" t="s">
        <v>73</v>
      </c>
      <c r="H14" s="23">
        <v>2795328</v>
      </c>
      <c r="I14" s="23" t="s">
        <v>73</v>
      </c>
      <c r="J14" s="23">
        <v>1978285</v>
      </c>
      <c r="K14" s="23">
        <v>80266</v>
      </c>
      <c r="L14" s="102">
        <v>2058551</v>
      </c>
      <c r="M14" s="23">
        <v>22941</v>
      </c>
      <c r="N14" s="23">
        <v>1223896</v>
      </c>
      <c r="O14" s="23">
        <v>3410</v>
      </c>
      <c r="P14" s="102">
        <v>1250247</v>
      </c>
      <c r="Q14" s="102">
        <v>3308798</v>
      </c>
      <c r="R14" s="23"/>
      <c r="S14" s="131"/>
      <c r="T14" s="52"/>
      <c r="U14" s="52"/>
    </row>
    <row r="15" spans="1:21">
      <c r="A15" s="1" t="s">
        <v>14</v>
      </c>
      <c r="B15" s="23">
        <v>12350</v>
      </c>
      <c r="C15" s="23" t="s">
        <v>73</v>
      </c>
      <c r="D15" s="23">
        <v>12857</v>
      </c>
      <c r="E15" s="23" t="s">
        <v>73</v>
      </c>
      <c r="F15" s="23">
        <v>259288</v>
      </c>
      <c r="G15" s="23" t="s">
        <v>73</v>
      </c>
      <c r="H15" s="23" t="s">
        <v>51</v>
      </c>
      <c r="I15" s="23" t="s">
        <v>73</v>
      </c>
      <c r="J15" s="23">
        <v>275873</v>
      </c>
      <c r="K15" s="23">
        <v>5286</v>
      </c>
      <c r="L15" s="102">
        <v>281159</v>
      </c>
      <c r="M15" s="23">
        <v>110356</v>
      </c>
      <c r="N15" s="23">
        <v>84973</v>
      </c>
      <c r="O15" s="23">
        <v>2648</v>
      </c>
      <c r="P15" s="102">
        <v>197977</v>
      </c>
      <c r="Q15" s="102">
        <v>479136</v>
      </c>
      <c r="R15" s="23"/>
      <c r="S15" s="131"/>
      <c r="T15" s="52"/>
      <c r="U15" s="52"/>
    </row>
    <row r="16" spans="1:21">
      <c r="A16" s="1" t="s">
        <v>15</v>
      </c>
      <c r="B16" s="23">
        <v>220841</v>
      </c>
      <c r="C16" s="23" t="s">
        <v>73</v>
      </c>
      <c r="D16" s="23">
        <v>120905</v>
      </c>
      <c r="E16" s="23" t="s">
        <v>73</v>
      </c>
      <c r="F16" s="23">
        <v>2005943</v>
      </c>
      <c r="G16" s="23" t="s">
        <v>73</v>
      </c>
      <c r="H16" s="23">
        <v>7373333</v>
      </c>
      <c r="I16" s="23" t="s">
        <v>73</v>
      </c>
      <c r="J16" s="23">
        <v>2392309</v>
      </c>
      <c r="K16" s="23">
        <v>27182</v>
      </c>
      <c r="L16" s="102">
        <v>2419491</v>
      </c>
      <c r="M16" s="23">
        <v>1425510</v>
      </c>
      <c r="N16" s="23">
        <v>1215242</v>
      </c>
      <c r="O16" s="23">
        <v>66653</v>
      </c>
      <c r="P16" s="102">
        <v>2707405</v>
      </c>
      <c r="Q16" s="102">
        <v>5126896</v>
      </c>
      <c r="R16" s="23"/>
      <c r="S16" s="131"/>
      <c r="T16" s="52"/>
      <c r="U16" s="52"/>
    </row>
    <row r="17" spans="1:26">
      <c r="A17" s="1" t="s">
        <v>16</v>
      </c>
      <c r="B17" s="23">
        <v>12358</v>
      </c>
      <c r="C17" s="23" t="s">
        <v>73</v>
      </c>
      <c r="D17" s="23">
        <v>17550</v>
      </c>
      <c r="E17" s="23" t="s">
        <v>73</v>
      </c>
      <c r="F17" s="23">
        <v>284328</v>
      </c>
      <c r="G17" s="23" t="s">
        <v>73</v>
      </c>
      <c r="H17" s="23">
        <v>893187</v>
      </c>
      <c r="I17" s="23" t="s">
        <v>73</v>
      </c>
      <c r="J17" s="23">
        <v>226294</v>
      </c>
      <c r="K17" s="23">
        <v>2215</v>
      </c>
      <c r="L17" s="102">
        <v>228509</v>
      </c>
      <c r="M17" s="23">
        <v>108250</v>
      </c>
      <c r="N17" s="23">
        <v>108000</v>
      </c>
      <c r="O17" s="23">
        <v>4942</v>
      </c>
      <c r="P17" s="102">
        <v>221192</v>
      </c>
      <c r="Q17" s="102">
        <v>449701</v>
      </c>
      <c r="R17" s="23"/>
      <c r="S17" s="131"/>
      <c r="T17" s="52"/>
      <c r="U17" s="52"/>
    </row>
    <row r="18" spans="1:26">
      <c r="A18" s="1" t="s">
        <v>27</v>
      </c>
      <c r="B18" s="23">
        <v>12225</v>
      </c>
      <c r="C18" s="23" t="s">
        <v>73</v>
      </c>
      <c r="D18" s="23">
        <v>12143</v>
      </c>
      <c r="E18" s="23" t="s">
        <v>73</v>
      </c>
      <c r="F18" s="23">
        <v>121377</v>
      </c>
      <c r="G18" s="23" t="s">
        <v>73</v>
      </c>
      <c r="H18" s="23" t="s">
        <v>51</v>
      </c>
      <c r="I18" s="23" t="s">
        <v>73</v>
      </c>
      <c r="J18" s="23">
        <v>167436</v>
      </c>
      <c r="K18" s="23">
        <v>1924</v>
      </c>
      <c r="L18" s="102">
        <v>169360</v>
      </c>
      <c r="M18" s="23">
        <v>157972</v>
      </c>
      <c r="N18" s="23">
        <v>109590</v>
      </c>
      <c r="O18" s="23" t="s">
        <v>51</v>
      </c>
      <c r="P18" s="102">
        <v>267562</v>
      </c>
      <c r="Q18" s="102">
        <v>436922</v>
      </c>
      <c r="R18" s="23"/>
      <c r="S18" s="131"/>
      <c r="T18" s="52"/>
      <c r="U18" s="52"/>
    </row>
    <row r="19" spans="1:26">
      <c r="A19" s="1" t="s">
        <v>26</v>
      </c>
      <c r="B19" s="23">
        <v>8656</v>
      </c>
      <c r="C19" s="23" t="s">
        <v>73</v>
      </c>
      <c r="D19" s="23">
        <v>7930</v>
      </c>
      <c r="E19" s="23" t="s">
        <v>73</v>
      </c>
      <c r="F19" s="23">
        <v>112528</v>
      </c>
      <c r="G19" s="23" t="s">
        <v>73</v>
      </c>
      <c r="H19" s="23">
        <v>396500</v>
      </c>
      <c r="I19" s="23" t="s">
        <v>73</v>
      </c>
      <c r="J19" s="23">
        <v>133008</v>
      </c>
      <c r="K19" s="23">
        <v>8381</v>
      </c>
      <c r="L19" s="102">
        <v>141389</v>
      </c>
      <c r="M19" s="23">
        <v>97721</v>
      </c>
      <c r="N19" s="23">
        <v>75818</v>
      </c>
      <c r="O19" s="23" t="s">
        <v>51</v>
      </c>
      <c r="P19" s="102">
        <v>173539</v>
      </c>
      <c r="Q19" s="102">
        <v>314928</v>
      </c>
      <c r="R19" s="23"/>
      <c r="S19" s="131"/>
      <c r="T19" s="52"/>
      <c r="U19" s="52"/>
    </row>
    <row r="20" spans="1:26">
      <c r="A20" s="1" t="s">
        <v>17</v>
      </c>
      <c r="B20" s="23">
        <v>13443</v>
      </c>
      <c r="C20" s="23" t="s">
        <v>73</v>
      </c>
      <c r="D20" s="23">
        <v>14800</v>
      </c>
      <c r="E20" s="23" t="s">
        <v>73</v>
      </c>
      <c r="F20" s="23">
        <v>323935</v>
      </c>
      <c r="G20" s="23" t="s">
        <v>73</v>
      </c>
      <c r="H20" s="23">
        <v>740000</v>
      </c>
      <c r="I20" s="23" t="s">
        <v>73</v>
      </c>
      <c r="J20" s="23">
        <v>221714</v>
      </c>
      <c r="K20" s="23">
        <v>10794</v>
      </c>
      <c r="L20" s="102">
        <v>232508</v>
      </c>
      <c r="M20" s="23">
        <v>132881</v>
      </c>
      <c r="N20" s="23">
        <v>124481</v>
      </c>
      <c r="O20" s="23">
        <v>25835</v>
      </c>
      <c r="P20" s="102">
        <v>283197</v>
      </c>
      <c r="Q20" s="102">
        <v>515705</v>
      </c>
      <c r="R20" s="23"/>
      <c r="S20" s="131"/>
      <c r="T20" s="52"/>
      <c r="U20" s="52"/>
    </row>
    <row r="21" spans="1:26">
      <c r="A21" s="1" t="s">
        <v>18</v>
      </c>
      <c r="B21" s="23">
        <v>12302</v>
      </c>
      <c r="C21" s="23" t="s">
        <v>73</v>
      </c>
      <c r="D21" s="23">
        <v>21246</v>
      </c>
      <c r="E21" s="23" t="s">
        <v>73</v>
      </c>
      <c r="F21" s="23">
        <v>251634</v>
      </c>
      <c r="G21" s="23" t="s">
        <v>73</v>
      </c>
      <c r="H21" s="23">
        <v>1206224</v>
      </c>
      <c r="I21" s="23" t="s">
        <v>73</v>
      </c>
      <c r="J21" s="23">
        <v>222264</v>
      </c>
      <c r="K21" s="23">
        <v>1784</v>
      </c>
      <c r="L21" s="102">
        <v>224048</v>
      </c>
      <c r="M21" s="23">
        <v>144420</v>
      </c>
      <c r="N21" s="23">
        <v>111189</v>
      </c>
      <c r="O21" s="23">
        <v>4267</v>
      </c>
      <c r="P21" s="102">
        <v>259876</v>
      </c>
      <c r="Q21" s="102">
        <v>483924</v>
      </c>
      <c r="R21" s="24"/>
      <c r="S21" s="131"/>
      <c r="T21" s="52"/>
      <c r="U21" s="52"/>
    </row>
    <row r="22" spans="1:26">
      <c r="A22" s="1" t="s">
        <v>19</v>
      </c>
      <c r="B22" s="23">
        <v>9379</v>
      </c>
      <c r="C22" s="23" t="s">
        <v>73</v>
      </c>
      <c r="D22" s="23">
        <v>15178</v>
      </c>
      <c r="E22" s="23" t="s">
        <v>73</v>
      </c>
      <c r="F22" s="23">
        <v>168479</v>
      </c>
      <c r="G22" s="23" t="s">
        <v>73</v>
      </c>
      <c r="H22" s="23">
        <v>707952</v>
      </c>
      <c r="I22" s="23" t="s">
        <v>73</v>
      </c>
      <c r="J22" s="23">
        <v>130780</v>
      </c>
      <c r="K22" s="23">
        <v>1576</v>
      </c>
      <c r="L22" s="102">
        <v>132356</v>
      </c>
      <c r="M22" s="23">
        <v>116412</v>
      </c>
      <c r="N22" s="23">
        <v>52743</v>
      </c>
      <c r="O22" s="23">
        <v>15486</v>
      </c>
      <c r="P22" s="102">
        <v>184641</v>
      </c>
      <c r="Q22" s="102">
        <v>316997</v>
      </c>
      <c r="R22" s="24"/>
      <c r="S22" s="131"/>
      <c r="T22" s="52"/>
      <c r="U22" s="52"/>
    </row>
    <row r="23" spans="1:26">
      <c r="A23" s="1" t="s">
        <v>20</v>
      </c>
      <c r="B23" s="23">
        <v>5460</v>
      </c>
      <c r="C23" s="23" t="s">
        <v>73</v>
      </c>
      <c r="D23" s="23">
        <v>11535</v>
      </c>
      <c r="E23" s="23" t="s">
        <v>73</v>
      </c>
      <c r="F23" s="23">
        <v>92820</v>
      </c>
      <c r="G23" s="23" t="s">
        <v>73</v>
      </c>
      <c r="H23" s="23" t="s">
        <v>51</v>
      </c>
      <c r="I23" s="23" t="s">
        <v>73</v>
      </c>
      <c r="J23" s="23">
        <v>121577</v>
      </c>
      <c r="K23" s="23">
        <v>1013</v>
      </c>
      <c r="L23" s="102">
        <v>122590</v>
      </c>
      <c r="M23" s="23">
        <v>64970</v>
      </c>
      <c r="N23" s="23">
        <v>61940</v>
      </c>
      <c r="O23" s="23">
        <v>12784</v>
      </c>
      <c r="P23" s="102">
        <v>139694</v>
      </c>
      <c r="Q23" s="102">
        <v>262284</v>
      </c>
      <c r="R23" s="24"/>
      <c r="S23" s="131"/>
      <c r="T23" s="52"/>
      <c r="U23" s="52"/>
    </row>
    <row r="24" spans="1:26">
      <c r="A24" s="2" t="s">
        <v>25</v>
      </c>
      <c r="B24" s="24">
        <v>9196</v>
      </c>
      <c r="C24" s="24" t="s">
        <v>73</v>
      </c>
      <c r="D24" s="24">
        <v>20125</v>
      </c>
      <c r="E24" s="24" t="s">
        <v>73</v>
      </c>
      <c r="F24" s="24">
        <v>183656</v>
      </c>
      <c r="G24" s="24" t="s">
        <v>73</v>
      </c>
      <c r="H24" s="24">
        <v>1006246</v>
      </c>
      <c r="I24" s="24" t="s">
        <v>73</v>
      </c>
      <c r="J24" s="24">
        <v>264451</v>
      </c>
      <c r="K24" s="24">
        <v>1638</v>
      </c>
      <c r="L24" s="103">
        <v>266089</v>
      </c>
      <c r="M24" s="24">
        <v>159574</v>
      </c>
      <c r="N24" s="24">
        <v>75411</v>
      </c>
      <c r="O24" s="24">
        <v>21578</v>
      </c>
      <c r="P24" s="103">
        <v>256563</v>
      </c>
      <c r="Q24" s="102">
        <v>522652</v>
      </c>
      <c r="R24" s="24"/>
      <c r="S24" s="131"/>
      <c r="T24" s="52"/>
      <c r="U24" s="52"/>
    </row>
    <row r="25" spans="1:26">
      <c r="A25" s="2" t="s">
        <v>21</v>
      </c>
      <c r="B25" s="24">
        <v>8357</v>
      </c>
      <c r="C25" s="24" t="s">
        <v>73</v>
      </c>
      <c r="D25" s="24">
        <v>17727</v>
      </c>
      <c r="E25" s="24" t="s">
        <v>73</v>
      </c>
      <c r="F25" s="24">
        <v>153370</v>
      </c>
      <c r="G25" s="24" t="s">
        <v>73</v>
      </c>
      <c r="H25" s="24">
        <v>675213</v>
      </c>
      <c r="I25" s="24" t="s">
        <v>73</v>
      </c>
      <c r="J25" s="24">
        <v>229071</v>
      </c>
      <c r="K25" s="24">
        <v>13830</v>
      </c>
      <c r="L25" s="103">
        <v>242901</v>
      </c>
      <c r="M25" s="24">
        <v>147196</v>
      </c>
      <c r="N25" s="24">
        <v>56134</v>
      </c>
      <c r="O25" s="24">
        <v>24977</v>
      </c>
      <c r="P25" s="103">
        <v>228307</v>
      </c>
      <c r="Q25" s="102">
        <v>471208</v>
      </c>
      <c r="R25" s="24"/>
      <c r="S25" s="131"/>
      <c r="T25" s="52"/>
      <c r="U25" s="52"/>
    </row>
    <row r="26" spans="1:26">
      <c r="A26" s="8" t="s">
        <v>22</v>
      </c>
      <c r="B26" s="25">
        <v>1251121</v>
      </c>
      <c r="C26" s="25" t="s">
        <v>73</v>
      </c>
      <c r="D26" s="25">
        <v>721555</v>
      </c>
      <c r="E26" s="25" t="s">
        <v>73</v>
      </c>
      <c r="F26" s="25">
        <v>12629801</v>
      </c>
      <c r="G26" s="25" t="s">
        <v>73</v>
      </c>
      <c r="H26" s="25">
        <v>38069718</v>
      </c>
      <c r="I26" s="25" t="s">
        <v>73</v>
      </c>
      <c r="J26" s="25">
        <v>13437467</v>
      </c>
      <c r="K26" s="25">
        <v>932259</v>
      </c>
      <c r="L26" s="104">
        <v>14369726</v>
      </c>
      <c r="M26" s="25">
        <v>3845220</v>
      </c>
      <c r="N26" s="25">
        <v>10373808</v>
      </c>
      <c r="O26" s="25">
        <v>262153</v>
      </c>
      <c r="P26" s="104">
        <v>14481181</v>
      </c>
      <c r="Q26" s="104">
        <v>28850907</v>
      </c>
      <c r="R26" s="25"/>
      <c r="S26" s="131"/>
      <c r="T26" s="52"/>
      <c r="U26" s="52"/>
      <c r="X26" s="2"/>
      <c r="Y26" s="2"/>
      <c r="Z26" s="2"/>
    </row>
    <row r="27" spans="1:26" ht="11.25" customHeight="1">
      <c r="A27" s="83" t="s">
        <v>194</v>
      </c>
      <c r="X27" s="84"/>
      <c r="Y27" s="84"/>
      <c r="Z27" s="84"/>
    </row>
    <row r="28" spans="1:26" ht="11.25" customHeight="1"/>
    <row r="29" spans="1:26" s="107" customFormat="1" ht="11.25" customHeight="1">
      <c r="A29" s="105" t="s">
        <v>95</v>
      </c>
    </row>
    <row r="30" spans="1:26" ht="11.25" customHeight="1">
      <c r="A30" s="15"/>
      <c r="B30" s="19" t="s">
        <v>72</v>
      </c>
      <c r="C30" s="4"/>
      <c r="D30" s="4"/>
      <c r="E30" s="4"/>
      <c r="F30" s="4"/>
      <c r="G30" s="4"/>
      <c r="H30" s="4"/>
      <c r="I30" s="4"/>
    </row>
    <row r="31" spans="1:26" ht="34.5" customHeight="1">
      <c r="A31" s="5" t="s">
        <v>23</v>
      </c>
      <c r="B31" s="6" t="s">
        <v>47</v>
      </c>
      <c r="D31" s="108" t="s">
        <v>93</v>
      </c>
      <c r="F31" s="6" t="s">
        <v>35</v>
      </c>
      <c r="H31" s="106" t="s">
        <v>40</v>
      </c>
      <c r="I31" s="4"/>
    </row>
    <row r="32" spans="1:26" ht="11.25" customHeight="1">
      <c r="A32" s="22"/>
      <c r="H32" s="107"/>
    </row>
    <row r="33" spans="1:10" ht="11.25" customHeight="1">
      <c r="A33" s="1" t="s">
        <v>5</v>
      </c>
      <c r="B33" s="23">
        <v>9615073</v>
      </c>
      <c r="D33" s="23">
        <v>673520</v>
      </c>
      <c r="F33" s="23">
        <v>859627</v>
      </c>
      <c r="H33" s="102">
        <v>11148220</v>
      </c>
      <c r="J33" s="99"/>
    </row>
    <row r="34" spans="1:10" ht="11.25" customHeight="1">
      <c r="A34" s="1" t="s">
        <v>6</v>
      </c>
      <c r="B34" s="23">
        <v>929000</v>
      </c>
      <c r="D34" s="23" t="s">
        <v>51</v>
      </c>
      <c r="F34" s="23">
        <v>83000</v>
      </c>
      <c r="H34" s="102">
        <v>1012000</v>
      </c>
      <c r="J34" s="99"/>
    </row>
    <row r="35" spans="1:10" ht="11.25" customHeight="1">
      <c r="A35" s="1" t="s">
        <v>7</v>
      </c>
      <c r="B35" s="23">
        <v>405989</v>
      </c>
      <c r="D35" s="23">
        <v>1086</v>
      </c>
      <c r="F35" s="23">
        <v>27119</v>
      </c>
      <c r="H35" s="102">
        <v>434194</v>
      </c>
      <c r="J35" s="99"/>
    </row>
    <row r="36" spans="1:10" ht="11.25" customHeight="1">
      <c r="A36" s="1" t="s">
        <v>8</v>
      </c>
      <c r="B36" s="23">
        <v>826212</v>
      </c>
      <c r="D36" s="23" t="s">
        <v>51</v>
      </c>
      <c r="F36" s="23">
        <v>97959</v>
      </c>
      <c r="H36" s="102">
        <v>924171</v>
      </c>
      <c r="J36" s="99"/>
    </row>
    <row r="37" spans="1:10" ht="11.25" customHeight="1">
      <c r="A37" s="1" t="s">
        <v>24</v>
      </c>
      <c r="B37" s="23">
        <v>508430</v>
      </c>
      <c r="D37" s="23">
        <v>3919</v>
      </c>
      <c r="F37" s="23">
        <v>55427</v>
      </c>
      <c r="H37" s="102">
        <v>567776</v>
      </c>
      <c r="J37" s="99"/>
    </row>
    <row r="38" spans="1:10" ht="11.25" customHeight="1">
      <c r="A38" s="1" t="s">
        <v>9</v>
      </c>
      <c r="B38" s="23">
        <v>271608</v>
      </c>
      <c r="D38" s="23" t="s">
        <v>51</v>
      </c>
      <c r="F38" s="23">
        <v>28532</v>
      </c>
      <c r="H38" s="102">
        <v>300140</v>
      </c>
      <c r="J38" s="99"/>
    </row>
    <row r="39" spans="1:10" ht="11.25" customHeight="1">
      <c r="A39" s="1" t="s">
        <v>10</v>
      </c>
      <c r="B39" s="23">
        <v>442745</v>
      </c>
      <c r="D39" s="23">
        <v>1045</v>
      </c>
      <c r="F39" s="23">
        <v>42742</v>
      </c>
      <c r="H39" s="102">
        <v>486532</v>
      </c>
      <c r="J39" s="99"/>
    </row>
    <row r="40" spans="1:10" ht="11.25" customHeight="1">
      <c r="A40" s="1" t="s">
        <v>11</v>
      </c>
      <c r="B40" s="23">
        <v>50784</v>
      </c>
      <c r="D40" s="23" t="s">
        <v>51</v>
      </c>
      <c r="F40" s="23" t="s">
        <v>51</v>
      </c>
      <c r="H40" s="102">
        <v>50784</v>
      </c>
      <c r="J40" s="99"/>
    </row>
    <row r="41" spans="1:10" ht="11.25" customHeight="1">
      <c r="A41" s="1" t="s">
        <v>12</v>
      </c>
      <c r="B41" s="23">
        <v>241381</v>
      </c>
      <c r="D41" s="23">
        <v>3764</v>
      </c>
      <c r="F41" s="23">
        <v>7640</v>
      </c>
      <c r="H41" s="102">
        <v>252785</v>
      </c>
      <c r="J41" s="99"/>
    </row>
    <row r="42" spans="1:10" ht="11.25" customHeight="1">
      <c r="A42" s="1" t="s">
        <v>13</v>
      </c>
      <c r="B42" s="23">
        <v>3251964</v>
      </c>
      <c r="D42" s="23">
        <v>50443</v>
      </c>
      <c r="F42" s="23">
        <v>4500</v>
      </c>
      <c r="H42" s="102">
        <v>3306907</v>
      </c>
      <c r="J42" s="99"/>
    </row>
    <row r="43" spans="1:10" ht="11.25" customHeight="1">
      <c r="A43" s="1" t="s">
        <v>14</v>
      </c>
      <c r="B43" s="23">
        <v>420336</v>
      </c>
      <c r="D43" s="23">
        <v>839</v>
      </c>
      <c r="F43" s="23">
        <v>39786</v>
      </c>
      <c r="H43" s="102">
        <v>460961</v>
      </c>
      <c r="J43" s="99"/>
    </row>
    <row r="44" spans="1:10" ht="11.25" customHeight="1">
      <c r="A44" s="1" t="s">
        <v>15</v>
      </c>
      <c r="B44" s="23">
        <v>4457484</v>
      </c>
      <c r="D44" s="23">
        <v>109338</v>
      </c>
      <c r="F44" s="23">
        <v>562362</v>
      </c>
      <c r="H44" s="102">
        <v>5129184</v>
      </c>
      <c r="J44" s="99"/>
    </row>
    <row r="45" spans="1:10" ht="11.25" customHeight="1">
      <c r="A45" s="1" t="s">
        <v>16</v>
      </c>
      <c r="B45" s="23">
        <v>449469</v>
      </c>
      <c r="D45" s="23">
        <v>8682</v>
      </c>
      <c r="F45" s="23">
        <v>37619</v>
      </c>
      <c r="H45" s="102">
        <v>495770</v>
      </c>
      <c r="J45" s="99"/>
    </row>
    <row r="46" spans="1:10" ht="11.25" customHeight="1">
      <c r="A46" s="1" t="s">
        <v>27</v>
      </c>
      <c r="B46" s="23">
        <v>380131</v>
      </c>
      <c r="D46" s="23">
        <v>4198</v>
      </c>
      <c r="F46" s="23">
        <v>29824</v>
      </c>
      <c r="H46" s="102">
        <v>414153</v>
      </c>
      <c r="J46" s="99"/>
    </row>
    <row r="47" spans="1:10" ht="11.25" customHeight="1">
      <c r="A47" s="1" t="s">
        <v>26</v>
      </c>
      <c r="B47" s="23">
        <v>296836</v>
      </c>
      <c r="D47" s="23">
        <v>4395</v>
      </c>
      <c r="F47" s="23">
        <v>26554</v>
      </c>
      <c r="H47" s="102">
        <v>327785</v>
      </c>
      <c r="J47" s="99"/>
    </row>
    <row r="48" spans="1:10" ht="11.25" customHeight="1">
      <c r="A48" s="1" t="s">
        <v>17</v>
      </c>
      <c r="B48" s="23">
        <v>409477</v>
      </c>
      <c r="D48" s="23">
        <v>2288</v>
      </c>
      <c r="F48" s="23">
        <v>26958</v>
      </c>
      <c r="H48" s="102">
        <v>438723</v>
      </c>
      <c r="J48" s="99"/>
    </row>
    <row r="49" spans="1:10" ht="11.25" customHeight="1">
      <c r="A49" s="1" t="s">
        <v>18</v>
      </c>
      <c r="B49" s="24">
        <v>456119</v>
      </c>
      <c r="D49" s="24">
        <v>5721</v>
      </c>
      <c r="F49" s="24">
        <v>22084</v>
      </c>
      <c r="H49" s="103">
        <v>483924</v>
      </c>
      <c r="J49" s="99"/>
    </row>
    <row r="50" spans="1:10" ht="11.25" customHeight="1">
      <c r="A50" s="1" t="s">
        <v>19</v>
      </c>
      <c r="B50" s="24">
        <v>292859</v>
      </c>
      <c r="D50" s="24" t="s">
        <v>51</v>
      </c>
      <c r="F50" s="24">
        <v>24138</v>
      </c>
      <c r="H50" s="103">
        <v>316997</v>
      </c>
      <c r="J50" s="99"/>
    </row>
    <row r="51" spans="1:10" ht="11.25" customHeight="1">
      <c r="A51" s="1" t="s">
        <v>20</v>
      </c>
      <c r="B51" s="24">
        <v>239205</v>
      </c>
      <c r="D51" s="24" t="s">
        <v>51</v>
      </c>
      <c r="F51" s="24">
        <v>23079</v>
      </c>
      <c r="H51" s="103">
        <v>262284</v>
      </c>
      <c r="J51" s="99"/>
    </row>
    <row r="52" spans="1:10" ht="11.25" customHeight="1">
      <c r="A52" s="2" t="s">
        <v>25</v>
      </c>
      <c r="B52" s="24">
        <v>487154</v>
      </c>
      <c r="D52" s="24" t="s">
        <v>51</v>
      </c>
      <c r="F52" s="24">
        <v>35498</v>
      </c>
      <c r="H52" s="103">
        <v>522652</v>
      </c>
      <c r="J52" s="99"/>
    </row>
    <row r="53" spans="1:10" ht="11.25" customHeight="1">
      <c r="A53" s="2" t="s">
        <v>21</v>
      </c>
      <c r="B53" s="24">
        <v>425389</v>
      </c>
      <c r="D53" s="24" t="s">
        <v>51</v>
      </c>
      <c r="F53" s="24">
        <v>43329</v>
      </c>
      <c r="H53" s="103">
        <v>468718</v>
      </c>
      <c r="J53" s="99"/>
    </row>
    <row r="54" spans="1:10" ht="11.25" customHeight="1">
      <c r="A54" s="8" t="s">
        <v>22</v>
      </c>
      <c r="B54" s="25">
        <v>24857645</v>
      </c>
      <c r="D54" s="25">
        <v>869238</v>
      </c>
      <c r="F54" s="25">
        <v>2077777</v>
      </c>
      <c r="H54" s="104">
        <v>27804660</v>
      </c>
      <c r="J54" s="99"/>
    </row>
    <row r="55" spans="1:10" ht="11.25" customHeight="1">
      <c r="A55" s="135" t="s">
        <v>194</v>
      </c>
      <c r="B55" s="135"/>
      <c r="C55" s="135"/>
      <c r="D55" s="135"/>
      <c r="E55" s="135"/>
      <c r="F55" s="136"/>
    </row>
  </sheetData>
  <mergeCells count="2">
    <mergeCell ref="J2:Q2"/>
    <mergeCell ref="A55:F55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4" enableFormatConditionsCalculation="0">
    <tabColor indexed="11"/>
  </sheetPr>
  <dimension ref="A1:V27"/>
  <sheetViews>
    <sheetView zoomScaleNormal="100" workbookViewId="0">
      <selection activeCell="D35" sqref="D35"/>
    </sheetView>
  </sheetViews>
  <sheetFormatPr defaultRowHeight="11.25"/>
  <cols>
    <col min="1" max="1" width="12.85546875" style="1" customWidth="1"/>
    <col min="2" max="2" width="8.28515625" style="1" bestFit="1" customWidth="1"/>
    <col min="3" max="3" width="0.85546875" style="1" customWidth="1"/>
    <col min="4" max="4" width="8.85546875" style="1" bestFit="1" customWidth="1"/>
    <col min="5" max="5" width="0.85546875" style="1" customWidth="1"/>
    <col min="6" max="6" width="7.7109375" style="1" bestFit="1" customWidth="1"/>
    <col min="7" max="7" width="0.85546875" style="1" customWidth="1"/>
    <col min="8" max="8" width="9.140625" style="1" bestFit="1"/>
    <col min="9" max="9" width="0.85546875" style="1" customWidth="1"/>
    <col min="10" max="10" width="9.140625" style="1"/>
    <col min="11" max="11" width="1" style="1" customWidth="1"/>
    <col min="12" max="12" width="9.140625" style="1" bestFit="1"/>
    <col min="13" max="13" width="0.85546875" style="1" customWidth="1"/>
    <col min="14" max="14" width="8.28515625" style="1" bestFit="1" customWidth="1"/>
    <col min="15" max="15" width="0.85546875" style="1" customWidth="1"/>
    <col min="16" max="16" width="8" style="1" bestFit="1" customWidth="1"/>
    <col min="17" max="17" width="0.85546875" style="1" customWidth="1"/>
    <col min="18" max="18" width="11.7109375" style="1" customWidth="1"/>
    <col min="19" max="19" width="0.85546875" style="1" customWidth="1"/>
    <col min="20" max="20" width="8.7109375" style="1" bestFit="1" customWidth="1"/>
    <col min="21" max="21" width="0.85546875" style="1" customWidth="1"/>
    <col min="22" max="22" width="16" style="1" bestFit="1" customWidth="1"/>
    <col min="23" max="25" width="9.140625" style="1"/>
    <col min="26" max="26" width="9.5703125" style="1" bestFit="1" customWidth="1"/>
    <col min="27" max="16384" width="9.140625" style="1"/>
  </cols>
  <sheetData>
    <row r="1" spans="1:22" s="107" customFormat="1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42" customHeight="1">
      <c r="A2" s="4" t="s">
        <v>23</v>
      </c>
      <c r="B2" s="16" t="s">
        <v>87</v>
      </c>
      <c r="C2" s="4"/>
      <c r="D2" s="26" t="s">
        <v>63</v>
      </c>
      <c r="E2" s="27"/>
      <c r="F2" s="16" t="s">
        <v>68</v>
      </c>
      <c r="G2" s="26"/>
      <c r="H2" s="16" t="s">
        <v>74</v>
      </c>
      <c r="I2" s="26"/>
      <c r="J2" s="16" t="s">
        <v>90</v>
      </c>
      <c r="K2" s="16"/>
      <c r="L2" s="16" t="s">
        <v>75</v>
      </c>
      <c r="M2" s="26"/>
      <c r="N2" s="16" t="s">
        <v>54</v>
      </c>
      <c r="O2" s="26"/>
      <c r="P2" s="16" t="s">
        <v>53</v>
      </c>
      <c r="Q2" s="26"/>
      <c r="R2" s="16" t="s">
        <v>91</v>
      </c>
      <c r="S2" s="26"/>
      <c r="T2" s="16" t="s">
        <v>76</v>
      </c>
      <c r="U2" s="26"/>
      <c r="V2" s="16" t="s">
        <v>64</v>
      </c>
    </row>
    <row r="3" spans="1:22">
      <c r="A3" s="22"/>
      <c r="B3" s="22"/>
      <c r="C3" s="22"/>
      <c r="D3" s="22"/>
      <c r="E3" s="22"/>
      <c r="F3" s="22"/>
      <c r="G3" s="22"/>
      <c r="H3" s="22"/>
      <c r="I3" s="22"/>
      <c r="J3" s="86"/>
      <c r="K3" s="86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2">
      <c r="A4" s="1" t="s">
        <v>5</v>
      </c>
      <c r="B4" s="23">
        <v>2000.223</v>
      </c>
      <c r="C4" s="23" t="s">
        <v>73</v>
      </c>
      <c r="D4" s="23">
        <v>792583</v>
      </c>
      <c r="E4" s="23" t="s">
        <v>73</v>
      </c>
      <c r="F4" s="23">
        <v>345</v>
      </c>
      <c r="G4" s="23" t="s">
        <v>73</v>
      </c>
      <c r="H4" s="23">
        <v>114</v>
      </c>
      <c r="I4" s="23" t="s">
        <v>73</v>
      </c>
      <c r="J4" s="22">
        <v>8067</v>
      </c>
      <c r="K4" s="22" t="s">
        <v>73</v>
      </c>
      <c r="L4" s="23">
        <v>2436</v>
      </c>
      <c r="M4" s="23" t="s">
        <v>73</v>
      </c>
      <c r="N4" s="23">
        <v>396</v>
      </c>
      <c r="O4" s="23" t="s">
        <v>73</v>
      </c>
      <c r="P4" s="9">
        <v>7.0502000000000002</v>
      </c>
      <c r="Q4" s="9" t="s">
        <v>73</v>
      </c>
      <c r="R4" s="9">
        <v>70.607399999999998</v>
      </c>
      <c r="S4" s="9" t="s">
        <v>73</v>
      </c>
      <c r="T4" s="9">
        <v>3.0240999999999998</v>
      </c>
      <c r="U4" s="9" t="s">
        <v>73</v>
      </c>
      <c r="V4" s="9">
        <v>21.3201</v>
      </c>
    </row>
    <row r="5" spans="1:22">
      <c r="A5" s="1" t="s">
        <v>6</v>
      </c>
      <c r="B5" s="23">
        <v>329.54300000000001</v>
      </c>
      <c r="C5" s="23" t="s">
        <v>73</v>
      </c>
      <c r="D5" s="23">
        <v>143298</v>
      </c>
      <c r="E5" s="23" t="s">
        <v>73</v>
      </c>
      <c r="F5" s="23">
        <v>81</v>
      </c>
      <c r="G5" s="23" t="s">
        <v>73</v>
      </c>
      <c r="H5" s="23">
        <v>114</v>
      </c>
      <c r="I5" s="23" t="s">
        <v>73</v>
      </c>
      <c r="J5" s="23">
        <v>6943</v>
      </c>
      <c r="K5" s="23" t="s">
        <v>73</v>
      </c>
      <c r="L5" s="23">
        <v>1320</v>
      </c>
      <c r="M5" s="23" t="s">
        <v>73</v>
      </c>
      <c r="N5" s="23">
        <v>435</v>
      </c>
      <c r="O5" s="23" t="s">
        <v>73</v>
      </c>
      <c r="P5" s="9">
        <v>16.292100000000001</v>
      </c>
      <c r="Q5" s="9" t="s">
        <v>73</v>
      </c>
      <c r="R5" s="9">
        <v>61.013300000000001</v>
      </c>
      <c r="S5" s="9" t="s">
        <v>73</v>
      </c>
      <c r="T5" s="9">
        <v>0.71199999999999997</v>
      </c>
      <c r="U5" s="9" t="s">
        <v>73</v>
      </c>
      <c r="V5" s="9">
        <v>11.6</v>
      </c>
    </row>
    <row r="6" spans="1:22">
      <c r="A6" s="1" t="s">
        <v>7</v>
      </c>
      <c r="B6" s="23">
        <v>268.28899999999999</v>
      </c>
      <c r="C6" s="23" t="s">
        <v>73</v>
      </c>
      <c r="D6" s="23">
        <v>127483</v>
      </c>
      <c r="E6" s="23" t="s">
        <v>73</v>
      </c>
      <c r="F6" s="23">
        <v>34</v>
      </c>
      <c r="G6" s="23" t="s">
        <v>73</v>
      </c>
      <c r="H6" s="23">
        <v>48</v>
      </c>
      <c r="I6" s="23" t="s">
        <v>73</v>
      </c>
      <c r="J6" s="23">
        <v>547</v>
      </c>
      <c r="K6" s="23" t="s">
        <v>73</v>
      </c>
      <c r="L6" s="23">
        <v>681</v>
      </c>
      <c r="M6" s="23" t="s">
        <v>73</v>
      </c>
      <c r="N6" s="23">
        <v>475</v>
      </c>
      <c r="O6" s="23" t="s">
        <v>73</v>
      </c>
      <c r="P6" s="9">
        <v>20</v>
      </c>
      <c r="Q6" s="9" t="s">
        <v>73</v>
      </c>
      <c r="R6" s="9">
        <v>11.442</v>
      </c>
      <c r="S6" s="9" t="s">
        <v>73</v>
      </c>
      <c r="T6" s="9">
        <v>0.71160000000000001</v>
      </c>
      <c r="U6" s="9" t="s">
        <v>73</v>
      </c>
      <c r="V6" s="9">
        <v>14.2325</v>
      </c>
    </row>
    <row r="7" spans="1:22">
      <c r="A7" s="1" t="s">
        <v>8</v>
      </c>
      <c r="B7" s="23">
        <v>425.13799999999998</v>
      </c>
      <c r="C7" s="23" t="s">
        <v>73</v>
      </c>
      <c r="D7" s="23">
        <v>193852</v>
      </c>
      <c r="E7" s="23" t="s">
        <v>73</v>
      </c>
      <c r="F7" s="23">
        <v>62</v>
      </c>
      <c r="G7" s="23" t="s">
        <v>73</v>
      </c>
      <c r="H7" s="23">
        <v>66</v>
      </c>
      <c r="I7" s="23" t="s">
        <v>73</v>
      </c>
      <c r="J7" s="23">
        <v>4016</v>
      </c>
      <c r="K7" s="23" t="s">
        <v>73</v>
      </c>
      <c r="L7" s="23">
        <v>839</v>
      </c>
      <c r="M7" s="23" t="s">
        <v>73</v>
      </c>
      <c r="N7" s="23">
        <v>456</v>
      </c>
      <c r="O7" s="23" t="s">
        <v>73</v>
      </c>
      <c r="P7" s="9">
        <v>13.4505</v>
      </c>
      <c r="Q7" s="9" t="s">
        <v>73</v>
      </c>
      <c r="R7" s="9">
        <v>60.468200000000003</v>
      </c>
      <c r="S7" s="9" t="s">
        <v>73</v>
      </c>
      <c r="T7" s="9">
        <v>0.93910000000000005</v>
      </c>
      <c r="U7" s="9" t="s">
        <v>73</v>
      </c>
      <c r="V7" s="9">
        <v>12.631600000000001</v>
      </c>
    </row>
    <row r="8" spans="1:22">
      <c r="A8" s="1" t="s">
        <v>24</v>
      </c>
      <c r="B8" s="23">
        <v>335.64499999999998</v>
      </c>
      <c r="C8" s="23" t="s">
        <v>73</v>
      </c>
      <c r="D8" s="23">
        <v>164309</v>
      </c>
      <c r="E8" s="23" t="s">
        <v>73</v>
      </c>
      <c r="F8" s="23">
        <v>48</v>
      </c>
      <c r="G8" s="23" t="s">
        <v>73</v>
      </c>
      <c r="H8" s="23">
        <v>63</v>
      </c>
      <c r="I8" s="23" t="s">
        <v>73</v>
      </c>
      <c r="J8" s="23">
        <v>475</v>
      </c>
      <c r="K8" s="23" t="s">
        <v>73</v>
      </c>
      <c r="L8" s="23">
        <v>587</v>
      </c>
      <c r="M8" s="23" t="s">
        <v>73</v>
      </c>
      <c r="N8" s="23">
        <v>490</v>
      </c>
      <c r="O8" s="23" t="s">
        <v>73</v>
      </c>
      <c r="P8" s="9">
        <v>12.138</v>
      </c>
      <c r="Q8" s="9" t="s">
        <v>73</v>
      </c>
      <c r="R8" s="9">
        <v>7.5583999999999998</v>
      </c>
      <c r="S8" s="9" t="s">
        <v>73</v>
      </c>
      <c r="T8" s="9">
        <v>0.77</v>
      </c>
      <c r="U8" s="9" t="s">
        <v>73</v>
      </c>
      <c r="V8" s="9">
        <v>9.3460000000000001</v>
      </c>
    </row>
    <row r="9" spans="1:22">
      <c r="A9" s="1" t="s">
        <v>9</v>
      </c>
      <c r="B9" s="23">
        <v>182.69300000000001</v>
      </c>
      <c r="C9" s="23" t="s">
        <v>73</v>
      </c>
      <c r="D9" s="23">
        <v>91374</v>
      </c>
      <c r="E9" s="23" t="s">
        <v>73</v>
      </c>
      <c r="F9" s="23">
        <v>33</v>
      </c>
      <c r="G9" s="23" t="s">
        <v>73</v>
      </c>
      <c r="H9" s="23">
        <v>56</v>
      </c>
      <c r="I9" s="23" t="s">
        <v>73</v>
      </c>
      <c r="J9" s="23">
        <v>0</v>
      </c>
      <c r="K9" s="23" t="s">
        <v>73</v>
      </c>
      <c r="L9" s="23">
        <v>710</v>
      </c>
      <c r="M9" s="23" t="s">
        <v>73</v>
      </c>
      <c r="N9" s="23">
        <v>500</v>
      </c>
      <c r="O9" s="23" t="s">
        <v>73</v>
      </c>
      <c r="P9" s="9">
        <v>21.818300000000001</v>
      </c>
      <c r="Q9" s="9" t="s">
        <v>73</v>
      </c>
      <c r="R9" s="9" t="s">
        <v>51</v>
      </c>
      <c r="S9" s="9" t="s">
        <v>73</v>
      </c>
      <c r="T9" s="9">
        <v>0.5847</v>
      </c>
      <c r="U9" s="9" t="s">
        <v>73</v>
      </c>
      <c r="V9" s="9">
        <v>12.756500000000001</v>
      </c>
    </row>
    <row r="10" spans="1:22">
      <c r="A10" s="1" t="s">
        <v>10</v>
      </c>
      <c r="B10" s="23">
        <v>233.518</v>
      </c>
      <c r="C10" s="23" t="s">
        <v>73</v>
      </c>
      <c r="D10" s="23">
        <v>119800</v>
      </c>
      <c r="E10" s="23" t="s">
        <v>73</v>
      </c>
      <c r="F10" s="23">
        <v>29</v>
      </c>
      <c r="G10" s="23" t="s">
        <v>73</v>
      </c>
      <c r="H10" s="23">
        <v>67</v>
      </c>
      <c r="I10" s="23" t="s">
        <v>73</v>
      </c>
      <c r="J10" s="23">
        <v>4005</v>
      </c>
      <c r="K10" s="23" t="s">
        <v>73</v>
      </c>
      <c r="L10" s="23">
        <v>715</v>
      </c>
      <c r="M10" s="23" t="s">
        <v>73</v>
      </c>
      <c r="N10" s="23">
        <v>513</v>
      </c>
      <c r="O10" s="23" t="s">
        <v>73</v>
      </c>
      <c r="P10" s="9">
        <v>25.000900000000001</v>
      </c>
      <c r="Q10" s="9" t="s">
        <v>73</v>
      </c>
      <c r="R10" s="9">
        <v>59.619300000000003</v>
      </c>
      <c r="S10" s="9" t="s">
        <v>73</v>
      </c>
      <c r="T10" s="9">
        <v>0.42570000000000002</v>
      </c>
      <c r="U10" s="9" t="s">
        <v>73</v>
      </c>
      <c r="V10" s="9">
        <v>10.643599999999999</v>
      </c>
    </row>
    <row r="11" spans="1:22">
      <c r="A11" s="1" t="s">
        <v>11</v>
      </c>
      <c r="B11" s="23">
        <v>57.113</v>
      </c>
      <c r="C11" s="23" t="s">
        <v>73</v>
      </c>
      <c r="D11" s="23">
        <v>32399</v>
      </c>
      <c r="E11" s="23" t="s">
        <v>73</v>
      </c>
      <c r="F11" s="23">
        <v>20</v>
      </c>
      <c r="G11" s="23" t="s">
        <v>73</v>
      </c>
      <c r="H11" s="23">
        <v>45</v>
      </c>
      <c r="I11" s="23" t="s">
        <v>73</v>
      </c>
      <c r="J11" s="23">
        <v>2239</v>
      </c>
      <c r="K11" s="23" t="s">
        <v>73</v>
      </c>
      <c r="L11" s="23">
        <v>500</v>
      </c>
      <c r="M11" s="23" t="s">
        <v>73</v>
      </c>
      <c r="N11" s="23">
        <v>567</v>
      </c>
      <c r="O11" s="23" t="s">
        <v>73</v>
      </c>
      <c r="P11" s="9">
        <v>25</v>
      </c>
      <c r="Q11" s="9" t="s">
        <v>73</v>
      </c>
      <c r="R11" s="9">
        <v>50</v>
      </c>
      <c r="S11" s="9" t="s">
        <v>73</v>
      </c>
      <c r="T11" s="9">
        <v>0.44679999999999997</v>
      </c>
      <c r="U11" s="9" t="s">
        <v>73</v>
      </c>
      <c r="V11" s="9">
        <v>11.1708</v>
      </c>
    </row>
    <row r="12" spans="1:22">
      <c r="A12" s="1" t="s">
        <v>12</v>
      </c>
      <c r="B12" s="23">
        <v>152.42500000000001</v>
      </c>
      <c r="C12" s="23" t="s">
        <v>73</v>
      </c>
      <c r="D12" s="23">
        <v>77667</v>
      </c>
      <c r="E12" s="23" t="s">
        <v>73</v>
      </c>
      <c r="F12" s="23">
        <v>50</v>
      </c>
      <c r="G12" s="23" t="s">
        <v>73</v>
      </c>
      <c r="H12" s="23">
        <v>82</v>
      </c>
      <c r="I12" s="23" t="s">
        <v>73</v>
      </c>
      <c r="J12" s="23">
        <v>5092</v>
      </c>
      <c r="K12" s="23" t="s">
        <v>73</v>
      </c>
      <c r="L12" s="23">
        <v>932</v>
      </c>
      <c r="M12" s="23" t="s">
        <v>73</v>
      </c>
      <c r="N12" s="23">
        <v>510</v>
      </c>
      <c r="O12" s="23" t="s">
        <v>73</v>
      </c>
      <c r="P12" s="9">
        <v>18.7546</v>
      </c>
      <c r="Q12" s="9" t="s">
        <v>73</v>
      </c>
      <c r="R12" s="9">
        <v>62.218800000000002</v>
      </c>
      <c r="S12" s="9" t="s">
        <v>73</v>
      </c>
      <c r="T12" s="9">
        <v>0.6069</v>
      </c>
      <c r="U12" s="9" t="s">
        <v>73</v>
      </c>
      <c r="V12" s="9">
        <v>11.382</v>
      </c>
    </row>
    <row r="13" spans="1:22">
      <c r="A13" s="1" t="s">
        <v>13</v>
      </c>
      <c r="B13" s="23">
        <v>1222.9100000000001</v>
      </c>
      <c r="C13" s="23" t="s">
        <v>73</v>
      </c>
      <c r="D13" s="23">
        <v>569202</v>
      </c>
      <c r="E13" s="23" t="s">
        <v>73</v>
      </c>
      <c r="F13" s="23">
        <v>111</v>
      </c>
      <c r="G13" s="23" t="s">
        <v>73</v>
      </c>
      <c r="H13" s="23">
        <v>66</v>
      </c>
      <c r="I13" s="23" t="s">
        <v>73</v>
      </c>
      <c r="J13" s="23">
        <v>2286</v>
      </c>
      <c r="K13" s="23" t="s">
        <v>73</v>
      </c>
      <c r="L13" s="23">
        <v>1768</v>
      </c>
      <c r="M13" s="23" t="s">
        <v>73</v>
      </c>
      <c r="N13" s="23">
        <v>465</v>
      </c>
      <c r="O13" s="23" t="s">
        <v>73</v>
      </c>
      <c r="P13" s="9">
        <v>15.9443</v>
      </c>
      <c r="Q13" s="9" t="s">
        <v>73</v>
      </c>
      <c r="R13" s="9">
        <v>34.723300000000002</v>
      </c>
      <c r="S13" s="9" t="s">
        <v>73</v>
      </c>
      <c r="T13" s="9">
        <v>1.6841999999999999</v>
      </c>
      <c r="U13" s="9" t="s">
        <v>73</v>
      </c>
      <c r="V13" s="9">
        <v>26.854099999999999</v>
      </c>
    </row>
    <row r="14" spans="1:22">
      <c r="A14" s="1" t="s">
        <v>14</v>
      </c>
      <c r="B14" s="23">
        <v>295.19900000000001</v>
      </c>
      <c r="C14" s="23" t="s">
        <v>73</v>
      </c>
      <c r="D14" s="23">
        <v>150742</v>
      </c>
      <c r="E14" s="23" t="s">
        <v>73</v>
      </c>
      <c r="F14" s="23">
        <v>42</v>
      </c>
      <c r="G14" s="23" t="s">
        <v>73</v>
      </c>
      <c r="H14" s="23">
        <v>44</v>
      </c>
      <c r="I14" s="23" t="s">
        <v>73</v>
      </c>
      <c r="J14" s="23">
        <v>0</v>
      </c>
      <c r="K14" s="23" t="s">
        <v>73</v>
      </c>
      <c r="L14" s="23">
        <v>878</v>
      </c>
      <c r="M14" s="23" t="s">
        <v>73</v>
      </c>
      <c r="N14" s="23">
        <v>511</v>
      </c>
      <c r="O14" s="23" t="s">
        <v>73</v>
      </c>
      <c r="P14" s="9">
        <v>20.995000000000001</v>
      </c>
      <c r="Q14" s="9" t="s">
        <v>73</v>
      </c>
      <c r="R14" s="9" t="s">
        <v>51</v>
      </c>
      <c r="S14" s="9" t="s">
        <v>73</v>
      </c>
      <c r="T14" s="9">
        <v>0.96060000000000001</v>
      </c>
      <c r="U14" s="9" t="s">
        <v>73</v>
      </c>
      <c r="V14" s="9">
        <v>20.167100000000001</v>
      </c>
    </row>
    <row r="15" spans="1:22">
      <c r="A15" s="1" t="s">
        <v>15</v>
      </c>
      <c r="B15" s="23">
        <v>1563.7940000000001</v>
      </c>
      <c r="C15" s="23" t="s">
        <v>73</v>
      </c>
      <c r="D15" s="23">
        <v>704946</v>
      </c>
      <c r="E15" s="23" t="s">
        <v>73</v>
      </c>
      <c r="F15" s="23">
        <v>141</v>
      </c>
      <c r="G15" s="23" t="s">
        <v>73</v>
      </c>
      <c r="H15" s="23">
        <v>77</v>
      </c>
      <c r="I15" s="23" t="s">
        <v>73</v>
      </c>
      <c r="J15" s="23">
        <v>4715</v>
      </c>
      <c r="K15" s="23" t="s">
        <v>73</v>
      </c>
      <c r="L15" s="23">
        <v>1283</v>
      </c>
      <c r="M15" s="23" t="s">
        <v>73</v>
      </c>
      <c r="N15" s="23">
        <v>451</v>
      </c>
      <c r="O15" s="23" t="s">
        <v>73</v>
      </c>
      <c r="P15" s="9">
        <v>9.0831999999999997</v>
      </c>
      <c r="Q15" s="9" t="s">
        <v>73</v>
      </c>
      <c r="R15" s="9">
        <v>60.984499999999997</v>
      </c>
      <c r="S15" s="9" t="s">
        <v>73</v>
      </c>
      <c r="T15" s="9">
        <v>1.8266</v>
      </c>
      <c r="U15" s="9" t="s">
        <v>73</v>
      </c>
      <c r="V15" s="9">
        <v>16.591100000000001</v>
      </c>
    </row>
    <row r="16" spans="1:22">
      <c r="A16" s="1" t="s">
        <v>16</v>
      </c>
      <c r="B16" s="23">
        <v>273.31599999999997</v>
      </c>
      <c r="C16" s="23" t="s">
        <v>73</v>
      </c>
      <c r="D16" s="23">
        <v>142967</v>
      </c>
      <c r="E16" s="23" t="s">
        <v>73</v>
      </c>
      <c r="F16" s="23">
        <v>45</v>
      </c>
      <c r="G16" s="23" t="s">
        <v>73</v>
      </c>
      <c r="H16" s="23">
        <v>64</v>
      </c>
      <c r="I16" s="23" t="s">
        <v>73</v>
      </c>
      <c r="J16" s="23">
        <v>3268</v>
      </c>
      <c r="K16" s="23" t="s">
        <v>73</v>
      </c>
      <c r="L16" s="23">
        <v>1040</v>
      </c>
      <c r="M16" s="23" t="s">
        <v>73</v>
      </c>
      <c r="N16" s="23">
        <v>523</v>
      </c>
      <c r="O16" s="23" t="s">
        <v>73</v>
      </c>
      <c r="P16" s="9">
        <v>23.0076</v>
      </c>
      <c r="Q16" s="9" t="s">
        <v>73</v>
      </c>
      <c r="R16" s="9">
        <v>50.893799999999999</v>
      </c>
      <c r="S16" s="9" t="s">
        <v>73</v>
      </c>
      <c r="T16" s="9">
        <v>0.70420000000000005</v>
      </c>
      <c r="U16" s="9" t="s">
        <v>73</v>
      </c>
      <c r="V16" s="9">
        <v>16.201000000000001</v>
      </c>
    </row>
    <row r="17" spans="1:22">
      <c r="A17" s="1" t="s">
        <v>27</v>
      </c>
      <c r="B17" s="23">
        <v>278.30700000000002</v>
      </c>
      <c r="C17" s="23" t="s">
        <v>73</v>
      </c>
      <c r="D17" s="23">
        <v>131116</v>
      </c>
      <c r="E17" s="23" t="s">
        <v>73</v>
      </c>
      <c r="F17" s="23">
        <v>44</v>
      </c>
      <c r="G17" s="23" t="s">
        <v>73</v>
      </c>
      <c r="H17" s="23">
        <v>44</v>
      </c>
      <c r="I17" s="23" t="s">
        <v>73</v>
      </c>
      <c r="J17" s="23">
        <v>0</v>
      </c>
      <c r="K17" s="23" t="s">
        <v>73</v>
      </c>
      <c r="L17" s="23">
        <v>436</v>
      </c>
      <c r="M17" s="23" t="s">
        <v>73</v>
      </c>
      <c r="N17" s="23">
        <v>471</v>
      </c>
      <c r="O17" s="23" t="s">
        <v>73</v>
      </c>
      <c r="P17" s="9">
        <v>9.9285999999999994</v>
      </c>
      <c r="Q17" s="9" t="s">
        <v>73</v>
      </c>
      <c r="R17" s="9" t="s">
        <v>51</v>
      </c>
      <c r="S17" s="9" t="s">
        <v>73</v>
      </c>
      <c r="T17" s="9">
        <v>1.0067999999999999</v>
      </c>
      <c r="U17" s="9" t="s">
        <v>73</v>
      </c>
      <c r="V17" s="9">
        <v>9.9955999999999996</v>
      </c>
    </row>
    <row r="18" spans="1:22">
      <c r="A18" s="1" t="s">
        <v>26</v>
      </c>
      <c r="B18" s="23">
        <v>250.66399999999999</v>
      </c>
      <c r="C18" s="23" t="s">
        <v>73</v>
      </c>
      <c r="D18" s="23">
        <v>118991</v>
      </c>
      <c r="E18" s="23" t="s">
        <v>73</v>
      </c>
      <c r="F18" s="23">
        <v>35</v>
      </c>
      <c r="G18" s="23" t="s">
        <v>73</v>
      </c>
      <c r="H18" s="23">
        <v>32</v>
      </c>
      <c r="I18" s="23" t="s">
        <v>73</v>
      </c>
      <c r="J18" s="23">
        <v>1582</v>
      </c>
      <c r="K18" s="23" t="s">
        <v>73</v>
      </c>
      <c r="L18" s="23">
        <v>449</v>
      </c>
      <c r="M18" s="23" t="s">
        <v>73</v>
      </c>
      <c r="N18" s="23">
        <v>475</v>
      </c>
      <c r="O18" s="23" t="s">
        <v>73</v>
      </c>
      <c r="P18" s="9">
        <v>13</v>
      </c>
      <c r="Q18" s="9" t="s">
        <v>73</v>
      </c>
      <c r="R18" s="9">
        <v>50</v>
      </c>
      <c r="S18" s="9" t="s">
        <v>73</v>
      </c>
      <c r="T18" s="9">
        <v>1.0915999999999999</v>
      </c>
      <c r="U18" s="9" t="s">
        <v>73</v>
      </c>
      <c r="V18" s="9">
        <v>14.190200000000001</v>
      </c>
    </row>
    <row r="19" spans="1:22">
      <c r="A19" s="1" t="s">
        <v>17</v>
      </c>
      <c r="B19" s="23">
        <v>276.161</v>
      </c>
      <c r="C19" s="23" t="s">
        <v>73</v>
      </c>
      <c r="D19" s="23">
        <v>149362</v>
      </c>
      <c r="E19" s="23" t="s">
        <v>73</v>
      </c>
      <c r="F19" s="23">
        <v>49</v>
      </c>
      <c r="G19" s="23" t="s">
        <v>73</v>
      </c>
      <c r="H19" s="23">
        <v>54</v>
      </c>
      <c r="I19" s="23" t="s">
        <v>73</v>
      </c>
      <c r="J19" s="23">
        <v>2680</v>
      </c>
      <c r="K19" s="23" t="s">
        <v>73</v>
      </c>
      <c r="L19" s="23">
        <v>1173</v>
      </c>
      <c r="M19" s="23" t="s">
        <v>73</v>
      </c>
      <c r="N19" s="23">
        <v>541</v>
      </c>
      <c r="O19" s="23" t="s">
        <v>73</v>
      </c>
      <c r="P19" s="9">
        <v>24.096900000000002</v>
      </c>
      <c r="Q19" s="9" t="s">
        <v>73</v>
      </c>
      <c r="R19" s="9">
        <v>50</v>
      </c>
      <c r="S19" s="9" t="s">
        <v>73</v>
      </c>
      <c r="T19" s="9">
        <v>0.9083</v>
      </c>
      <c r="U19" s="9" t="s">
        <v>73</v>
      </c>
      <c r="V19" s="9">
        <v>21.887499999999999</v>
      </c>
    </row>
    <row r="20" spans="1:22">
      <c r="A20" s="1" t="s">
        <v>18</v>
      </c>
      <c r="B20" s="23">
        <v>276.06400000000002</v>
      </c>
      <c r="C20" s="23" t="s">
        <v>73</v>
      </c>
      <c r="D20" s="23">
        <v>139922</v>
      </c>
      <c r="E20" s="23" t="s">
        <v>73</v>
      </c>
      <c r="F20" s="23">
        <v>45</v>
      </c>
      <c r="G20" s="23" t="s">
        <v>73</v>
      </c>
      <c r="H20" s="23">
        <v>77</v>
      </c>
      <c r="I20" s="23" t="s">
        <v>73</v>
      </c>
      <c r="J20" s="23">
        <v>4369</v>
      </c>
      <c r="K20" s="23" t="s">
        <v>73</v>
      </c>
      <c r="L20" s="23">
        <v>912</v>
      </c>
      <c r="M20" s="23" t="s">
        <v>73</v>
      </c>
      <c r="N20" s="23">
        <v>507</v>
      </c>
      <c r="O20" s="23" t="s">
        <v>73</v>
      </c>
      <c r="P20" s="9">
        <v>20.454699999999999</v>
      </c>
      <c r="Q20" s="9" t="s">
        <v>73</v>
      </c>
      <c r="R20" s="9">
        <v>56.7742</v>
      </c>
      <c r="S20" s="9" t="s">
        <v>73</v>
      </c>
      <c r="T20" s="9">
        <v>0.57899999999999996</v>
      </c>
      <c r="U20" s="9" t="s">
        <v>73</v>
      </c>
      <c r="V20" s="9">
        <v>11.8438</v>
      </c>
    </row>
    <row r="21" spans="1:22">
      <c r="A21" s="1" t="s">
        <v>19</v>
      </c>
      <c r="B21" s="23">
        <v>243.20699999999999</v>
      </c>
      <c r="C21" s="23" t="s">
        <v>73</v>
      </c>
      <c r="D21" s="23">
        <v>125764</v>
      </c>
      <c r="E21" s="23" t="s">
        <v>73</v>
      </c>
      <c r="F21" s="23">
        <v>39</v>
      </c>
      <c r="G21" s="23" t="s">
        <v>73</v>
      </c>
      <c r="H21" s="23">
        <v>62</v>
      </c>
      <c r="I21" s="23" t="s">
        <v>73</v>
      </c>
      <c r="J21" s="23">
        <v>2911</v>
      </c>
      <c r="K21" s="23" t="s">
        <v>73</v>
      </c>
      <c r="L21" s="23">
        <v>693</v>
      </c>
      <c r="M21" s="23" t="s">
        <v>73</v>
      </c>
      <c r="N21" s="23">
        <v>517</v>
      </c>
      <c r="O21" s="23" t="s">
        <v>73</v>
      </c>
      <c r="P21" s="9">
        <v>17.9634</v>
      </c>
      <c r="Q21" s="9" t="s">
        <v>73</v>
      </c>
      <c r="R21" s="9">
        <v>46.643300000000004</v>
      </c>
      <c r="S21" s="9" t="s">
        <v>73</v>
      </c>
      <c r="T21" s="9">
        <v>0.6179</v>
      </c>
      <c r="U21" s="9" t="s">
        <v>73</v>
      </c>
      <c r="V21" s="9">
        <v>11.100199999999999</v>
      </c>
    </row>
    <row r="22" spans="1:22">
      <c r="A22" s="1" t="s">
        <v>20</v>
      </c>
      <c r="B22" s="23">
        <v>126.782</v>
      </c>
      <c r="C22" s="23" t="s">
        <v>73</v>
      </c>
      <c r="D22" s="23">
        <v>67703</v>
      </c>
      <c r="E22" s="23" t="s">
        <v>73</v>
      </c>
      <c r="F22" s="23">
        <v>43</v>
      </c>
      <c r="G22" s="23" t="s">
        <v>73</v>
      </c>
      <c r="H22" s="23">
        <v>91</v>
      </c>
      <c r="I22" s="23" t="s">
        <v>73</v>
      </c>
      <c r="J22" s="23">
        <v>0</v>
      </c>
      <c r="K22" s="23" t="s">
        <v>73</v>
      </c>
      <c r="L22" s="23">
        <v>732</v>
      </c>
      <c r="M22" s="23" t="s">
        <v>73</v>
      </c>
      <c r="N22" s="23">
        <v>534</v>
      </c>
      <c r="O22" s="23" t="s">
        <v>73</v>
      </c>
      <c r="P22" s="9">
        <v>17</v>
      </c>
      <c r="Q22" s="9" t="s">
        <v>73</v>
      </c>
      <c r="R22" s="9" t="s">
        <v>51</v>
      </c>
      <c r="S22" s="9" t="s">
        <v>73</v>
      </c>
      <c r="T22" s="9">
        <v>0.4733</v>
      </c>
      <c r="U22" s="9" t="s">
        <v>73</v>
      </c>
      <c r="V22" s="9">
        <v>8.0467999999999993</v>
      </c>
    </row>
    <row r="23" spans="1:22">
      <c r="A23" s="2" t="s">
        <v>25</v>
      </c>
      <c r="B23" s="24">
        <v>258.18</v>
      </c>
      <c r="C23" s="24" t="s">
        <v>73</v>
      </c>
      <c r="D23" s="24">
        <v>122363</v>
      </c>
      <c r="E23" s="24" t="s">
        <v>73</v>
      </c>
      <c r="F23" s="24">
        <v>36</v>
      </c>
      <c r="G23" s="24" t="s">
        <v>73</v>
      </c>
      <c r="H23" s="24">
        <v>78</v>
      </c>
      <c r="I23" s="24" t="s">
        <v>73</v>
      </c>
      <c r="J23" s="23">
        <v>3897</v>
      </c>
      <c r="K23" s="23" t="s">
        <v>73</v>
      </c>
      <c r="L23" s="24">
        <v>711</v>
      </c>
      <c r="M23" s="24" t="s">
        <v>73</v>
      </c>
      <c r="N23" s="24">
        <v>474</v>
      </c>
      <c r="O23" s="24" t="s">
        <v>73</v>
      </c>
      <c r="P23" s="28">
        <v>19.971299999999999</v>
      </c>
      <c r="Q23" s="28" t="s">
        <v>73</v>
      </c>
      <c r="R23" s="28">
        <v>49.9998</v>
      </c>
      <c r="S23" s="28" t="s">
        <v>73</v>
      </c>
      <c r="T23" s="28">
        <v>0.45689999999999997</v>
      </c>
      <c r="U23" s="28" t="s">
        <v>73</v>
      </c>
      <c r="V23" s="28">
        <v>9.1257999999999999</v>
      </c>
    </row>
    <row r="24" spans="1:22">
      <c r="A24" s="2" t="s">
        <v>21</v>
      </c>
      <c r="B24" s="24">
        <v>249.34800000000001</v>
      </c>
      <c r="C24" s="24" t="s">
        <v>73</v>
      </c>
      <c r="D24" s="24">
        <v>132225</v>
      </c>
      <c r="E24" s="24" t="s">
        <v>73</v>
      </c>
      <c r="F24" s="24">
        <v>34</v>
      </c>
      <c r="G24" s="24" t="s">
        <v>73</v>
      </c>
      <c r="H24" s="24">
        <v>71</v>
      </c>
      <c r="I24" s="24" t="s">
        <v>73</v>
      </c>
      <c r="J24" s="24">
        <v>2708</v>
      </c>
      <c r="K24" s="24" t="s">
        <v>73</v>
      </c>
      <c r="L24" s="24">
        <v>615</v>
      </c>
      <c r="M24" s="24" t="s">
        <v>73</v>
      </c>
      <c r="N24" s="24">
        <v>530</v>
      </c>
      <c r="O24" s="24" t="s">
        <v>73</v>
      </c>
      <c r="P24" s="28">
        <v>18.3523</v>
      </c>
      <c r="Q24" s="28" t="s">
        <v>73</v>
      </c>
      <c r="R24" s="28">
        <v>38.089500000000001</v>
      </c>
      <c r="S24" s="28" t="s">
        <v>73</v>
      </c>
      <c r="T24" s="28">
        <v>0.47139999999999999</v>
      </c>
      <c r="U24" s="28" t="s">
        <v>73</v>
      </c>
      <c r="V24" s="28">
        <v>8.6517999999999997</v>
      </c>
    </row>
    <row r="25" spans="1:22">
      <c r="A25" s="8" t="s">
        <v>22</v>
      </c>
      <c r="B25" s="25">
        <v>9298.5149999999994</v>
      </c>
      <c r="C25" s="25" t="s">
        <v>73</v>
      </c>
      <c r="D25" s="25">
        <v>4298068</v>
      </c>
      <c r="E25" s="25" t="s">
        <v>73</v>
      </c>
      <c r="F25" s="25">
        <v>135</v>
      </c>
      <c r="G25" s="25" t="s">
        <v>73</v>
      </c>
      <c r="H25" s="25">
        <v>78</v>
      </c>
      <c r="I25" s="25" t="s">
        <v>73</v>
      </c>
      <c r="J25" s="25">
        <v>4094</v>
      </c>
      <c r="K25" s="25" t="s">
        <v>73</v>
      </c>
      <c r="L25" s="25">
        <v>1358</v>
      </c>
      <c r="M25" s="25" t="s">
        <v>73</v>
      </c>
      <c r="N25" s="25">
        <v>462</v>
      </c>
      <c r="O25" s="25" t="s">
        <v>73</v>
      </c>
      <c r="P25" s="29">
        <v>10.094799999999999</v>
      </c>
      <c r="Q25" s="29" t="s">
        <v>73</v>
      </c>
      <c r="R25" s="29">
        <v>52.7607</v>
      </c>
      <c r="S25" s="29" t="s">
        <v>73</v>
      </c>
      <c r="T25" s="29">
        <v>1.7339</v>
      </c>
      <c r="U25" s="29" t="s">
        <v>73</v>
      </c>
      <c r="V25" s="29">
        <v>17.503599999999999</v>
      </c>
    </row>
    <row r="26" spans="1:22">
      <c r="A26" s="83" t="s">
        <v>194</v>
      </c>
      <c r="J26" s="24"/>
      <c r="K26" s="24"/>
    </row>
    <row r="27" spans="1:22">
      <c r="A27" s="30" t="s">
        <v>84</v>
      </c>
      <c r="J27" s="2"/>
    </row>
  </sheetData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5">
    <tabColor indexed="11"/>
  </sheetPr>
  <dimension ref="A1:M27"/>
  <sheetViews>
    <sheetView zoomScaleNormal="100" workbookViewId="0">
      <selection activeCell="A27" sqref="A27"/>
    </sheetView>
  </sheetViews>
  <sheetFormatPr defaultRowHeight="11.25"/>
  <cols>
    <col min="1" max="1" width="12.85546875" style="1" customWidth="1"/>
    <col min="2" max="2" width="8.85546875" style="1" customWidth="1"/>
    <col min="3" max="4" width="12" style="1" customWidth="1"/>
    <col min="5" max="5" width="0.85546875" style="1" customWidth="1"/>
    <col min="6" max="6" width="9.140625" style="1"/>
    <col min="7" max="8" width="12" style="1" customWidth="1"/>
    <col min="9" max="9" width="0.85546875" style="1" customWidth="1"/>
    <col min="10" max="10" width="14.42578125" style="1" bestFit="1" customWidth="1"/>
    <col min="11" max="16384" width="9.140625" style="1"/>
  </cols>
  <sheetData>
    <row r="1" spans="1:13" s="107" customFormat="1">
      <c r="A1" s="105" t="s">
        <v>97</v>
      </c>
      <c r="B1" s="105"/>
      <c r="C1" s="105"/>
      <c r="D1" s="105"/>
      <c r="E1" s="105"/>
      <c r="F1" s="105"/>
      <c r="G1" s="105"/>
      <c r="H1" s="105"/>
      <c r="I1" s="105"/>
    </row>
    <row r="2" spans="1:13" ht="43.5" customHeight="1">
      <c r="A2" s="15"/>
      <c r="B2" s="137" t="s">
        <v>59</v>
      </c>
      <c r="C2" s="137"/>
      <c r="D2" s="137"/>
      <c r="E2" s="15"/>
      <c r="F2" s="138" t="s">
        <v>61</v>
      </c>
      <c r="G2" s="138"/>
      <c r="H2" s="138"/>
      <c r="I2" s="3"/>
      <c r="J2" s="16" t="s">
        <v>67</v>
      </c>
    </row>
    <row r="3" spans="1:13" ht="22.5">
      <c r="A3" s="5" t="s">
        <v>23</v>
      </c>
      <c r="B3" s="6" t="s">
        <v>41</v>
      </c>
      <c r="C3" s="6" t="s">
        <v>42</v>
      </c>
      <c r="D3" s="6" t="s">
        <v>43</v>
      </c>
      <c r="E3" s="6"/>
      <c r="F3" s="6" t="s">
        <v>41</v>
      </c>
      <c r="G3" s="6" t="s">
        <v>42</v>
      </c>
      <c r="H3" s="6" t="s">
        <v>43</v>
      </c>
      <c r="I3" s="31"/>
      <c r="J3" s="32" t="s">
        <v>37</v>
      </c>
    </row>
    <row r="4" spans="1:13">
      <c r="A4" s="22"/>
      <c r="B4" s="22"/>
      <c r="C4" s="22"/>
      <c r="D4" s="22"/>
      <c r="E4" s="22"/>
      <c r="F4" s="22"/>
      <c r="G4" s="22"/>
      <c r="H4" s="22"/>
    </row>
    <row r="5" spans="1:13">
      <c r="A5" s="1" t="s">
        <v>5</v>
      </c>
      <c r="B5" s="9">
        <v>8.6540999999999997</v>
      </c>
      <c r="C5" s="9">
        <v>1.2275</v>
      </c>
      <c r="D5" s="9">
        <v>26.170400000000001</v>
      </c>
      <c r="E5" s="9" t="s">
        <v>73</v>
      </c>
      <c r="F5" s="9">
        <v>16.132300000000001</v>
      </c>
      <c r="G5" s="9">
        <v>2.2881999999999998</v>
      </c>
      <c r="H5" s="9">
        <v>48.7851</v>
      </c>
      <c r="I5" s="9" t="s">
        <v>73</v>
      </c>
      <c r="J5" s="33">
        <v>53.644199999999998</v>
      </c>
      <c r="L5" s="132"/>
      <c r="M5" s="132"/>
    </row>
    <row r="6" spans="1:13">
      <c r="A6" s="1" t="s">
        <v>6</v>
      </c>
      <c r="B6" s="9">
        <v>21.4419</v>
      </c>
      <c r="C6" s="9">
        <v>1.3161</v>
      </c>
      <c r="D6" s="9">
        <v>15.2667</v>
      </c>
      <c r="E6" s="9" t="s">
        <v>73</v>
      </c>
      <c r="F6" s="9">
        <v>37.9026</v>
      </c>
      <c r="G6" s="9">
        <v>2.3264</v>
      </c>
      <c r="H6" s="9">
        <v>26.986699999999999</v>
      </c>
      <c r="I6" s="9" t="s">
        <v>73</v>
      </c>
      <c r="J6" s="33">
        <v>56.571100000000001</v>
      </c>
      <c r="L6" s="132"/>
      <c r="M6" s="132"/>
    </row>
    <row r="7" spans="1:13">
      <c r="A7" s="1" t="s">
        <v>7</v>
      </c>
      <c r="B7" s="9">
        <v>16.7636</v>
      </c>
      <c r="C7" s="9">
        <v>0.83819999999999995</v>
      </c>
      <c r="D7" s="9">
        <v>11.929399999999999</v>
      </c>
      <c r="E7" s="9" t="s">
        <v>73</v>
      </c>
      <c r="F7" s="9">
        <v>47.541200000000003</v>
      </c>
      <c r="G7" s="9">
        <v>2.3771</v>
      </c>
      <c r="H7" s="9">
        <v>33.831499999999998</v>
      </c>
      <c r="I7" s="9" t="s">
        <v>73</v>
      </c>
      <c r="J7" s="33">
        <v>35.261200000000002</v>
      </c>
      <c r="L7" s="132"/>
      <c r="M7" s="132"/>
    </row>
    <row r="8" spans="1:13">
      <c r="A8" s="1" t="s">
        <v>8</v>
      </c>
      <c r="B8" s="9">
        <v>14.1693</v>
      </c>
      <c r="C8" s="9">
        <v>1.0533999999999999</v>
      </c>
      <c r="D8" s="9">
        <v>13.306699999999999</v>
      </c>
      <c r="E8" s="9" t="s">
        <v>73</v>
      </c>
      <c r="F8" s="9">
        <v>34.853299999999997</v>
      </c>
      <c r="G8" s="9">
        <v>2.5912000000000002</v>
      </c>
      <c r="H8" s="9">
        <v>32.731400000000001</v>
      </c>
      <c r="I8" s="9" t="s">
        <v>73</v>
      </c>
      <c r="J8" s="33">
        <v>40.654200000000003</v>
      </c>
      <c r="L8" s="132"/>
      <c r="M8" s="132"/>
    </row>
    <row r="9" spans="1:13">
      <c r="A9" s="1" t="s">
        <v>24</v>
      </c>
      <c r="B9" s="9">
        <v>18.001799999999999</v>
      </c>
      <c r="C9" s="9">
        <v>1.4831000000000001</v>
      </c>
      <c r="D9" s="9">
        <v>13.861000000000001</v>
      </c>
      <c r="E9" s="9" t="s">
        <v>73</v>
      </c>
      <c r="F9" s="9">
        <v>34.987400000000001</v>
      </c>
      <c r="G9" s="9">
        <v>2.8824999999999998</v>
      </c>
      <c r="H9" s="9">
        <v>26.939499999999999</v>
      </c>
      <c r="I9" s="9" t="s">
        <v>73</v>
      </c>
      <c r="J9" s="33">
        <v>51.452300000000001</v>
      </c>
      <c r="L9" s="132"/>
      <c r="M9" s="132"/>
    </row>
    <row r="10" spans="1:13">
      <c r="A10" s="1" t="s">
        <v>9</v>
      </c>
      <c r="B10" s="9">
        <v>27.1768</v>
      </c>
      <c r="C10" s="9">
        <v>1.2456</v>
      </c>
      <c r="D10" s="9">
        <v>15.8894</v>
      </c>
      <c r="E10" s="9" t="s">
        <v>73</v>
      </c>
      <c r="F10" s="9">
        <v>50.452199999999998</v>
      </c>
      <c r="G10" s="9">
        <v>2.3123999999999998</v>
      </c>
      <c r="H10" s="9">
        <v>29.497800000000002</v>
      </c>
      <c r="I10" s="9" t="s">
        <v>73</v>
      </c>
      <c r="J10" s="33">
        <v>53.866500000000002</v>
      </c>
      <c r="L10" s="132"/>
      <c r="M10" s="132"/>
    </row>
    <row r="11" spans="1:13">
      <c r="A11" s="1" t="s">
        <v>10</v>
      </c>
      <c r="B11" s="9">
        <v>26.141999999999999</v>
      </c>
      <c r="C11" s="9">
        <v>1.0456000000000001</v>
      </c>
      <c r="D11" s="9">
        <v>11.1294</v>
      </c>
      <c r="E11" s="9" t="s">
        <v>73</v>
      </c>
      <c r="F11" s="9">
        <v>72.855900000000005</v>
      </c>
      <c r="G11" s="9">
        <v>2.9140999999999999</v>
      </c>
      <c r="H11" s="9">
        <v>31.016999999999999</v>
      </c>
      <c r="I11" s="9" t="s">
        <v>73</v>
      </c>
      <c r="J11" s="33">
        <v>35.881700000000002</v>
      </c>
      <c r="L11" s="132"/>
      <c r="M11" s="132"/>
    </row>
    <row r="12" spans="1:13">
      <c r="A12" s="1" t="s">
        <v>11</v>
      </c>
      <c r="B12" s="9">
        <v>11.252000000000001</v>
      </c>
      <c r="C12" s="9">
        <v>0.4501</v>
      </c>
      <c r="D12" s="9">
        <v>5.0278</v>
      </c>
      <c r="E12" s="9" t="s">
        <v>73</v>
      </c>
      <c r="F12" s="9">
        <v>44.430399999999999</v>
      </c>
      <c r="G12" s="9">
        <v>1.7771999999999999</v>
      </c>
      <c r="H12" s="9">
        <v>19.853000000000002</v>
      </c>
      <c r="I12" s="9" t="s">
        <v>73</v>
      </c>
      <c r="J12" s="33">
        <v>25.3249</v>
      </c>
      <c r="L12" s="132"/>
      <c r="M12" s="132"/>
    </row>
    <row r="13" spans="1:13">
      <c r="A13" s="1" t="s">
        <v>12</v>
      </c>
      <c r="B13" s="9">
        <v>16.885100000000001</v>
      </c>
      <c r="C13" s="9">
        <v>0.90029999999999999</v>
      </c>
      <c r="D13" s="9">
        <v>10.2475</v>
      </c>
      <c r="E13" s="9" t="s">
        <v>73</v>
      </c>
      <c r="F13" s="9">
        <v>33.388599999999997</v>
      </c>
      <c r="G13" s="9">
        <v>1.7803</v>
      </c>
      <c r="H13" s="9">
        <v>20.263300000000001</v>
      </c>
      <c r="I13" s="9" t="s">
        <v>73</v>
      </c>
      <c r="J13" s="33">
        <v>50.571399999999997</v>
      </c>
      <c r="L13" s="132"/>
      <c r="M13" s="132"/>
    </row>
    <row r="14" spans="1:13">
      <c r="A14" s="1" t="s">
        <v>13</v>
      </c>
      <c r="B14" s="9">
        <v>15.182499999999999</v>
      </c>
      <c r="C14" s="9">
        <v>0.95220000000000005</v>
      </c>
      <c r="D14" s="9">
        <v>25.571100000000001</v>
      </c>
      <c r="E14" s="9" t="s">
        <v>73</v>
      </c>
      <c r="F14" s="9">
        <v>24.389600000000002</v>
      </c>
      <c r="G14" s="9">
        <v>1.5297000000000001</v>
      </c>
      <c r="H14" s="9">
        <v>41.078099999999999</v>
      </c>
      <c r="I14" s="9" t="s">
        <v>73</v>
      </c>
      <c r="J14" s="33">
        <v>62.25</v>
      </c>
      <c r="L14" s="132"/>
      <c r="M14" s="132"/>
    </row>
    <row r="15" spans="1:13">
      <c r="A15" s="1" t="s">
        <v>14</v>
      </c>
      <c r="B15" s="9">
        <v>22.765899999999998</v>
      </c>
      <c r="C15" s="9">
        <v>1.0844</v>
      </c>
      <c r="D15" s="9">
        <v>21.868200000000002</v>
      </c>
      <c r="E15" s="9" t="s">
        <v>73</v>
      </c>
      <c r="F15" s="9">
        <v>37.324800000000003</v>
      </c>
      <c r="G15" s="9">
        <v>1.7778</v>
      </c>
      <c r="H15" s="9">
        <v>35.852899999999998</v>
      </c>
      <c r="I15" s="9" t="s">
        <v>73</v>
      </c>
      <c r="J15" s="33">
        <v>60.994100000000003</v>
      </c>
      <c r="L15" s="132"/>
      <c r="M15" s="132"/>
    </row>
    <row r="16" spans="1:13">
      <c r="A16" s="1" t="s">
        <v>15</v>
      </c>
      <c r="B16" s="9">
        <v>10.9558</v>
      </c>
      <c r="C16" s="9">
        <v>1.2061999999999999</v>
      </c>
      <c r="D16" s="9">
        <v>20.011500000000002</v>
      </c>
      <c r="E16" s="9" t="s">
        <v>73</v>
      </c>
      <c r="F16" s="9">
        <v>23.2257</v>
      </c>
      <c r="G16" s="9">
        <v>2.5569999999999999</v>
      </c>
      <c r="H16" s="9">
        <v>42.423299999999998</v>
      </c>
      <c r="I16" s="9" t="s">
        <v>73</v>
      </c>
      <c r="J16" s="33">
        <v>47.171100000000003</v>
      </c>
      <c r="L16" s="132"/>
      <c r="M16" s="132"/>
    </row>
    <row r="17" spans="1:13">
      <c r="A17" s="1" t="s">
        <v>16</v>
      </c>
      <c r="B17" s="9">
        <v>18.4908</v>
      </c>
      <c r="C17" s="9">
        <v>0.80369999999999997</v>
      </c>
      <c r="D17" s="9">
        <v>13.0205</v>
      </c>
      <c r="E17" s="9" t="s">
        <v>73</v>
      </c>
      <c r="F17" s="9">
        <v>40.1173</v>
      </c>
      <c r="G17" s="9">
        <v>1.7437</v>
      </c>
      <c r="H17" s="9">
        <v>28.248999999999999</v>
      </c>
      <c r="I17" s="9" t="s">
        <v>73</v>
      </c>
      <c r="J17" s="33">
        <v>46.091700000000003</v>
      </c>
      <c r="L17" s="132"/>
      <c r="M17" s="132"/>
    </row>
    <row r="18" spans="1:13">
      <c r="A18" s="1" t="s">
        <v>27</v>
      </c>
      <c r="B18" s="9">
        <v>13.8536</v>
      </c>
      <c r="C18" s="9">
        <v>1.3953</v>
      </c>
      <c r="D18" s="9">
        <v>13.947100000000001</v>
      </c>
      <c r="E18" s="9" t="s">
        <v>73</v>
      </c>
      <c r="F18" s="9">
        <v>33.877499999999998</v>
      </c>
      <c r="G18" s="9">
        <v>3.4121000000000001</v>
      </c>
      <c r="H18" s="9">
        <v>34.106299999999997</v>
      </c>
      <c r="I18" s="9" t="s">
        <v>73</v>
      </c>
      <c r="J18" s="33">
        <v>40.893099999999997</v>
      </c>
      <c r="L18" s="132"/>
      <c r="M18" s="132"/>
    </row>
    <row r="19" spans="1:13">
      <c r="A19" s="1" t="s">
        <v>26</v>
      </c>
      <c r="B19" s="9">
        <v>16.334199999999999</v>
      </c>
      <c r="C19" s="9">
        <v>1.2565</v>
      </c>
      <c r="D19" s="9">
        <v>17.829599999999999</v>
      </c>
      <c r="E19" s="9" t="s">
        <v>73</v>
      </c>
      <c r="F19" s="9">
        <v>37.868000000000002</v>
      </c>
      <c r="G19" s="9">
        <v>2.9129</v>
      </c>
      <c r="H19" s="9">
        <v>41.334800000000001</v>
      </c>
      <c r="I19" s="9" t="s">
        <v>73</v>
      </c>
      <c r="J19" s="33">
        <v>43.134700000000002</v>
      </c>
      <c r="L19" s="132"/>
      <c r="M19" s="132"/>
    </row>
    <row r="20" spans="1:13">
      <c r="A20" s="1" t="s">
        <v>17</v>
      </c>
      <c r="B20" s="9">
        <v>17.2958</v>
      </c>
      <c r="C20" s="9">
        <v>0.71779999999999999</v>
      </c>
      <c r="D20" s="9">
        <v>15.71</v>
      </c>
      <c r="E20" s="9" t="s">
        <v>73</v>
      </c>
      <c r="F20" s="9">
        <v>32.635800000000003</v>
      </c>
      <c r="G20" s="9">
        <v>1.3544</v>
      </c>
      <c r="H20" s="9">
        <v>29.6434</v>
      </c>
      <c r="I20" s="9" t="s">
        <v>73</v>
      </c>
      <c r="J20" s="33">
        <v>52.996499999999997</v>
      </c>
      <c r="L20" s="132"/>
      <c r="M20" s="132"/>
    </row>
    <row r="21" spans="1:13">
      <c r="A21" s="1" t="s">
        <v>18</v>
      </c>
      <c r="B21" s="9">
        <v>18.212299999999999</v>
      </c>
      <c r="C21" s="9">
        <v>0.89039999999999997</v>
      </c>
      <c r="D21" s="9">
        <v>10.545400000000001</v>
      </c>
      <c r="E21" s="9" t="s">
        <v>73</v>
      </c>
      <c r="F21" s="9">
        <v>39.337000000000003</v>
      </c>
      <c r="G21" s="9">
        <v>1.9231</v>
      </c>
      <c r="H21" s="9">
        <v>22.777200000000001</v>
      </c>
      <c r="I21" s="9" t="s">
        <v>73</v>
      </c>
      <c r="J21" s="33">
        <v>46.298200000000001</v>
      </c>
      <c r="L21" s="132"/>
      <c r="M21" s="132"/>
    </row>
    <row r="22" spans="1:13">
      <c r="A22" s="1" t="s">
        <v>19</v>
      </c>
      <c r="B22" s="9">
        <v>14.112</v>
      </c>
      <c r="C22" s="9">
        <v>0.78559999999999997</v>
      </c>
      <c r="D22" s="9">
        <v>8.7202999999999999</v>
      </c>
      <c r="E22" s="9" t="s">
        <v>73</v>
      </c>
      <c r="F22" s="9">
        <v>33.7986</v>
      </c>
      <c r="G22" s="9">
        <v>1.8815</v>
      </c>
      <c r="H22" s="9">
        <v>20.885300000000001</v>
      </c>
      <c r="I22" s="9" t="s">
        <v>73</v>
      </c>
      <c r="J22" s="33">
        <v>41.753100000000003</v>
      </c>
      <c r="L22" s="132"/>
      <c r="M22" s="132"/>
    </row>
    <row r="23" spans="1:13">
      <c r="A23" s="1" t="s">
        <v>20</v>
      </c>
      <c r="B23" s="9">
        <v>22.452400000000001</v>
      </c>
      <c r="C23" s="9">
        <v>1.3207</v>
      </c>
      <c r="D23" s="9">
        <v>10.627700000000001</v>
      </c>
      <c r="E23" s="9" t="s">
        <v>73</v>
      </c>
      <c r="F23" s="9">
        <v>48.037399999999998</v>
      </c>
      <c r="G23" s="9">
        <v>2.8256999999999999</v>
      </c>
      <c r="H23" s="9">
        <v>22.738099999999999</v>
      </c>
      <c r="I23" s="9" t="s">
        <v>73</v>
      </c>
      <c r="J23" s="33">
        <v>46.739400000000003</v>
      </c>
      <c r="L23" s="132"/>
      <c r="M23" s="132"/>
    </row>
    <row r="24" spans="1:13">
      <c r="A24" s="2" t="s">
        <v>25</v>
      </c>
      <c r="B24" s="28">
        <v>28.935300000000002</v>
      </c>
      <c r="C24" s="28">
        <v>1.4488000000000001</v>
      </c>
      <c r="D24" s="28">
        <v>13.2218</v>
      </c>
      <c r="E24" s="28" t="s">
        <v>73</v>
      </c>
      <c r="F24" s="28">
        <v>56.834699999999998</v>
      </c>
      <c r="G24" s="28">
        <v>2.8458000000000001</v>
      </c>
      <c r="H24" s="28">
        <v>25.970300000000002</v>
      </c>
      <c r="I24" s="9" t="s">
        <v>73</v>
      </c>
      <c r="J24" s="34">
        <v>50.911299999999997</v>
      </c>
      <c r="L24" s="132"/>
      <c r="M24" s="132"/>
    </row>
    <row r="25" spans="1:13">
      <c r="A25" s="2" t="s">
        <v>21</v>
      </c>
      <c r="B25" s="28">
        <v>29.0656</v>
      </c>
      <c r="C25" s="28">
        <v>1.5838000000000001</v>
      </c>
      <c r="D25" s="28">
        <v>13.702299999999999</v>
      </c>
      <c r="E25" s="28" t="s">
        <v>73</v>
      </c>
      <c r="F25" s="28">
        <v>56.0869</v>
      </c>
      <c r="G25" s="28">
        <v>3.0560999999999998</v>
      </c>
      <c r="H25" s="28">
        <v>26.440899999999999</v>
      </c>
      <c r="I25" s="9" t="s">
        <v>73</v>
      </c>
      <c r="J25" s="34">
        <v>51.822400000000002</v>
      </c>
      <c r="L25" s="132"/>
      <c r="M25" s="132"/>
    </row>
    <row r="26" spans="1:13">
      <c r="A26" s="8" t="s">
        <v>22</v>
      </c>
      <c r="B26" s="29">
        <v>11.4855</v>
      </c>
      <c r="C26" s="29">
        <v>1.1377999999999999</v>
      </c>
      <c r="D26" s="29">
        <v>19.914899999999999</v>
      </c>
      <c r="E26" s="29" t="s">
        <v>73</v>
      </c>
      <c r="F26" s="29">
        <v>22.223800000000001</v>
      </c>
      <c r="G26" s="29">
        <v>2.2014999999999998</v>
      </c>
      <c r="H26" s="29">
        <v>38.534399999999998</v>
      </c>
      <c r="I26" s="29" t="s">
        <v>73</v>
      </c>
      <c r="J26" s="35">
        <v>51.680999999999997</v>
      </c>
      <c r="L26" s="132"/>
      <c r="M26" s="132"/>
    </row>
    <row r="27" spans="1:13">
      <c r="A27" s="83" t="s">
        <v>194</v>
      </c>
    </row>
  </sheetData>
  <mergeCells count="2">
    <mergeCell ref="B2:D2"/>
    <mergeCell ref="F2:H2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6" enableFormatConditionsCalculation="0">
    <tabColor indexed="11"/>
  </sheetPr>
  <dimension ref="A1:S28"/>
  <sheetViews>
    <sheetView zoomScaleNormal="100" workbookViewId="0">
      <selection activeCell="A27" sqref="A27:P27"/>
    </sheetView>
  </sheetViews>
  <sheetFormatPr defaultRowHeight="11.25"/>
  <cols>
    <col min="1" max="1" width="12.85546875" style="1" customWidth="1"/>
    <col min="2" max="2" width="7" style="1" bestFit="1" customWidth="1"/>
    <col min="3" max="3" width="11.85546875" style="1" bestFit="1" customWidth="1"/>
    <col min="4" max="4" width="11.7109375" style="1" bestFit="1" customWidth="1"/>
    <col min="5" max="5" width="1" style="1" customWidth="1"/>
    <col min="6" max="6" width="7" style="1" bestFit="1" customWidth="1"/>
    <col min="7" max="7" width="11.85546875" style="1" customWidth="1"/>
    <col min="8" max="8" width="11.7109375" style="1" bestFit="1" customWidth="1"/>
    <col min="9" max="9" width="0.85546875" style="1" customWidth="1"/>
    <col min="10" max="10" width="12.140625" style="1" bestFit="1" customWidth="1"/>
    <col min="11" max="11" width="0.85546875" style="1" customWidth="1"/>
    <col min="12" max="12" width="9.5703125" style="1" customWidth="1"/>
    <col min="13" max="13" width="0.85546875" style="1" customWidth="1"/>
    <col min="14" max="14" width="13.85546875" style="1" bestFit="1" customWidth="1"/>
    <col min="15" max="15" width="0.85546875" style="1" customWidth="1"/>
    <col min="16" max="16" width="12.42578125" style="1" customWidth="1"/>
    <col min="17" max="17" width="9.140625" style="1"/>
    <col min="18" max="18" width="10.42578125" style="1" bestFit="1" customWidth="1"/>
    <col min="19" max="16384" width="9.140625" style="1"/>
  </cols>
  <sheetData>
    <row r="1" spans="1:18" s="107" customFormat="1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K1" s="105"/>
      <c r="M1" s="105"/>
      <c r="O1" s="105"/>
      <c r="P1" s="105"/>
    </row>
    <row r="2" spans="1:18" ht="44.25" customHeight="1">
      <c r="A2" s="15"/>
      <c r="B2" s="138" t="s">
        <v>49</v>
      </c>
      <c r="C2" s="138"/>
      <c r="D2" s="138"/>
      <c r="E2" s="15"/>
      <c r="F2" s="138" t="s">
        <v>50</v>
      </c>
      <c r="G2" s="138"/>
      <c r="H2" s="138"/>
      <c r="I2" s="3"/>
      <c r="J2" s="16" t="s">
        <v>77</v>
      </c>
      <c r="K2" s="3"/>
      <c r="L2" s="16" t="s">
        <v>65</v>
      </c>
      <c r="M2" s="39"/>
      <c r="N2" s="16" t="s">
        <v>78</v>
      </c>
      <c r="O2" s="39"/>
      <c r="P2" s="16" t="s">
        <v>69</v>
      </c>
    </row>
    <row r="3" spans="1:18" ht="22.5">
      <c r="A3" s="5" t="s">
        <v>23</v>
      </c>
      <c r="B3" s="6" t="s">
        <v>41</v>
      </c>
      <c r="C3" s="6" t="s">
        <v>42</v>
      </c>
      <c r="D3" s="6" t="s">
        <v>43</v>
      </c>
      <c r="E3" s="6"/>
      <c r="F3" s="6" t="s">
        <v>41</v>
      </c>
      <c r="G3" s="6" t="s">
        <v>42</v>
      </c>
      <c r="H3" s="6" t="s">
        <v>43</v>
      </c>
      <c r="I3" s="31"/>
      <c r="J3" s="32" t="s">
        <v>37</v>
      </c>
      <c r="K3" s="8"/>
      <c r="L3" s="8"/>
      <c r="M3" s="8"/>
      <c r="N3" s="8"/>
      <c r="O3" s="8"/>
      <c r="P3" s="8"/>
    </row>
    <row r="4" spans="1:18">
      <c r="A4" s="22"/>
      <c r="B4" s="22"/>
      <c r="C4" s="22"/>
      <c r="D4" s="22"/>
      <c r="E4" s="22"/>
      <c r="F4" s="22"/>
      <c r="G4" s="22"/>
      <c r="H4" s="22"/>
    </row>
    <row r="5" spans="1:18">
      <c r="A5" s="1" t="s">
        <v>5</v>
      </c>
      <c r="B5" s="9">
        <v>7.7054</v>
      </c>
      <c r="C5" s="9">
        <v>1.0929</v>
      </c>
      <c r="D5" s="9">
        <v>23.301600000000001</v>
      </c>
      <c r="E5" s="9" t="s">
        <v>73</v>
      </c>
      <c r="F5" s="9">
        <v>13.9137</v>
      </c>
      <c r="G5" s="9">
        <v>1.9735</v>
      </c>
      <c r="H5" s="9">
        <v>42.076000000000001</v>
      </c>
      <c r="I5" s="1" t="s">
        <v>73</v>
      </c>
      <c r="J5" s="33">
        <v>55.379899999999999</v>
      </c>
      <c r="K5" s="33" t="s">
        <v>73</v>
      </c>
      <c r="L5" s="23">
        <v>5573.49</v>
      </c>
      <c r="M5" s="23" t="s">
        <v>73</v>
      </c>
      <c r="N5" s="23">
        <v>2989.855</v>
      </c>
      <c r="O5" s="23" t="s">
        <v>73</v>
      </c>
      <c r="P5" s="23">
        <v>3078.1619999999998</v>
      </c>
      <c r="R5" s="130">
        <f>MAX(J5:J26)</f>
        <v>65.631500000000003</v>
      </c>
    </row>
    <row r="6" spans="1:18">
      <c r="A6" s="1" t="s">
        <v>6</v>
      </c>
      <c r="B6" s="9">
        <v>20.149799999999999</v>
      </c>
      <c r="C6" s="9">
        <v>1.2367999999999999</v>
      </c>
      <c r="D6" s="9">
        <v>14.3467</v>
      </c>
      <c r="E6" s="9" t="s">
        <v>73</v>
      </c>
      <c r="F6" s="9">
        <v>34.793999999999997</v>
      </c>
      <c r="G6" s="9">
        <v>2.1356000000000002</v>
      </c>
      <c r="H6" s="9">
        <v>24.773299999999999</v>
      </c>
      <c r="I6" s="1" t="s">
        <v>73</v>
      </c>
      <c r="J6" s="33">
        <v>57.911700000000003</v>
      </c>
      <c r="K6" s="33" t="s">
        <v>73</v>
      </c>
      <c r="L6" s="23">
        <v>3070.9189999999999</v>
      </c>
      <c r="M6" s="23" t="s">
        <v>73</v>
      </c>
      <c r="N6" s="23">
        <v>1737.2539999999999</v>
      </c>
      <c r="O6" s="23" t="s">
        <v>73</v>
      </c>
      <c r="P6" s="23">
        <v>1313.941</v>
      </c>
      <c r="R6" s="130">
        <f>MIN(J5:J26)</f>
        <v>25.3249</v>
      </c>
    </row>
    <row r="7" spans="1:18">
      <c r="A7" s="1" t="s">
        <v>7</v>
      </c>
      <c r="B7" s="9">
        <v>16.696000000000002</v>
      </c>
      <c r="C7" s="9">
        <v>0.83479999999999999</v>
      </c>
      <c r="D7" s="9">
        <v>11.8813</v>
      </c>
      <c r="E7" s="9" t="s">
        <v>73</v>
      </c>
      <c r="F7" s="9">
        <v>44.453000000000003</v>
      </c>
      <c r="G7" s="9">
        <v>2.2225999999999999</v>
      </c>
      <c r="H7" s="9">
        <v>31.633900000000001</v>
      </c>
      <c r="I7" s="1" t="s">
        <v>73</v>
      </c>
      <c r="J7" s="33">
        <v>37.558900000000001</v>
      </c>
      <c r="K7" s="33" t="s">
        <v>73</v>
      </c>
      <c r="L7" s="23">
        <v>1618.385</v>
      </c>
      <c r="M7" s="23" t="s">
        <v>73</v>
      </c>
      <c r="N7" s="23">
        <v>570.66179999999997</v>
      </c>
      <c r="O7" s="23" t="s">
        <v>73</v>
      </c>
      <c r="P7" s="23">
        <v>1049.3440000000001</v>
      </c>
    </row>
    <row r="8" spans="1:18">
      <c r="A8" s="1" t="s">
        <v>8</v>
      </c>
      <c r="B8" s="9">
        <v>13.508800000000001</v>
      </c>
      <c r="C8" s="9">
        <v>1.0043</v>
      </c>
      <c r="D8" s="9">
        <v>12.686400000000001</v>
      </c>
      <c r="E8" s="9" t="s">
        <v>73</v>
      </c>
      <c r="F8" s="9">
        <v>31.158999999999999</v>
      </c>
      <c r="G8" s="9">
        <v>2.3166000000000002</v>
      </c>
      <c r="H8" s="9">
        <v>29.262</v>
      </c>
      <c r="I8" s="1" t="s">
        <v>73</v>
      </c>
      <c r="J8" s="33">
        <v>43.354500000000002</v>
      </c>
      <c r="K8" s="33" t="s">
        <v>73</v>
      </c>
      <c r="L8" s="23">
        <v>2173.817</v>
      </c>
      <c r="M8" s="23" t="s">
        <v>73</v>
      </c>
      <c r="N8" s="23">
        <v>883.74699999999996</v>
      </c>
      <c r="O8" s="23" t="s">
        <v>73</v>
      </c>
      <c r="P8" s="23">
        <v>1311.27</v>
      </c>
    </row>
    <row r="9" spans="1:18">
      <c r="A9" s="1" t="s">
        <v>24</v>
      </c>
      <c r="B9" s="9">
        <v>14.0472</v>
      </c>
      <c r="C9" s="9">
        <v>1.1573</v>
      </c>
      <c r="D9" s="9">
        <v>10.816000000000001</v>
      </c>
      <c r="E9" s="9" t="s">
        <v>73</v>
      </c>
      <c r="F9" s="9">
        <v>31.330400000000001</v>
      </c>
      <c r="G9" s="9">
        <v>2.5811999999999999</v>
      </c>
      <c r="H9" s="9">
        <v>24.1236</v>
      </c>
      <c r="I9" s="1" t="s">
        <v>73</v>
      </c>
      <c r="J9" s="33">
        <v>44.835700000000003</v>
      </c>
      <c r="K9" s="33" t="s">
        <v>73</v>
      </c>
      <c r="L9" s="23">
        <v>1691.597</v>
      </c>
      <c r="M9" s="23" t="s">
        <v>73</v>
      </c>
      <c r="N9" s="23">
        <v>870.36599999999999</v>
      </c>
      <c r="O9" s="23" t="s">
        <v>73</v>
      </c>
      <c r="P9" s="23">
        <v>821.23080000000004</v>
      </c>
    </row>
    <row r="10" spans="1:18">
      <c r="A10" s="1" t="s">
        <v>9</v>
      </c>
      <c r="B10" s="9">
        <v>27.1313</v>
      </c>
      <c r="C10" s="9">
        <v>1.2435</v>
      </c>
      <c r="D10" s="9">
        <v>15.8628</v>
      </c>
      <c r="E10" s="9" t="s">
        <v>73</v>
      </c>
      <c r="F10" s="9">
        <v>45.656100000000002</v>
      </c>
      <c r="G10" s="9">
        <v>2.0926</v>
      </c>
      <c r="H10" s="9">
        <v>26.6937</v>
      </c>
      <c r="I10" s="1" t="s">
        <v>73</v>
      </c>
      <c r="J10" s="33">
        <v>59.4253</v>
      </c>
      <c r="K10" s="33" t="s">
        <v>73</v>
      </c>
      <c r="L10" s="23">
        <v>1642.865</v>
      </c>
      <c r="M10" s="23" t="s">
        <v>73</v>
      </c>
      <c r="N10" s="23">
        <v>884.95450000000005</v>
      </c>
      <c r="O10" s="23" t="s">
        <v>73</v>
      </c>
      <c r="P10" s="23">
        <v>757.91079999999999</v>
      </c>
    </row>
    <row r="11" spans="1:18">
      <c r="A11" s="1" t="s">
        <v>10</v>
      </c>
      <c r="B11" s="9">
        <v>25.835699999999999</v>
      </c>
      <c r="C11" s="9">
        <v>1.0334000000000001</v>
      </c>
      <c r="D11" s="9">
        <v>10.999000000000001</v>
      </c>
      <c r="E11" s="9" t="s">
        <v>73</v>
      </c>
      <c r="F11" s="9">
        <v>66.299000000000007</v>
      </c>
      <c r="G11" s="9">
        <v>2.6518999999999999</v>
      </c>
      <c r="H11" s="9">
        <v>28.2255</v>
      </c>
      <c r="I11" s="1" t="s">
        <v>73</v>
      </c>
      <c r="J11" s="33">
        <v>38.968499999999999</v>
      </c>
      <c r="K11" s="33" t="s">
        <v>73</v>
      </c>
      <c r="L11" s="23">
        <v>2083.4879999999998</v>
      </c>
      <c r="M11" s="23" t="s">
        <v>73</v>
      </c>
      <c r="N11" s="23">
        <v>747.59119999999996</v>
      </c>
      <c r="O11" s="23" t="s">
        <v>73</v>
      </c>
      <c r="P11" s="23">
        <v>1306.1010000000001</v>
      </c>
    </row>
    <row r="12" spans="1:18">
      <c r="A12" s="1" t="s">
        <v>11</v>
      </c>
      <c r="B12" s="9">
        <v>11.252000000000001</v>
      </c>
      <c r="C12" s="9">
        <v>0.4501</v>
      </c>
      <c r="D12" s="9">
        <v>5.0278</v>
      </c>
      <c r="E12" s="9" t="s">
        <v>73</v>
      </c>
      <c r="F12" s="9">
        <v>44.430399999999999</v>
      </c>
      <c r="G12" s="9">
        <v>1.7771999999999999</v>
      </c>
      <c r="H12" s="9">
        <v>19.853000000000002</v>
      </c>
      <c r="I12" s="1" t="s">
        <v>73</v>
      </c>
      <c r="J12" s="33">
        <v>25.3249</v>
      </c>
      <c r="K12" s="33" t="s">
        <v>73</v>
      </c>
      <c r="L12" s="23">
        <v>889.19240000000002</v>
      </c>
      <c r="M12" s="23" t="s">
        <v>73</v>
      </c>
      <c r="N12" s="23">
        <v>225.18709999999999</v>
      </c>
      <c r="O12" s="23" t="s">
        <v>73</v>
      </c>
      <c r="P12" s="23">
        <v>664.00530000000003</v>
      </c>
    </row>
    <row r="13" spans="1:18">
      <c r="A13" s="1" t="s">
        <v>12</v>
      </c>
      <c r="B13" s="9">
        <v>16.661899999999999</v>
      </c>
      <c r="C13" s="9">
        <v>0.88839999999999997</v>
      </c>
      <c r="D13" s="9">
        <v>10.112</v>
      </c>
      <c r="E13" s="9" t="s">
        <v>73</v>
      </c>
      <c r="F13" s="9">
        <v>31.882300000000001</v>
      </c>
      <c r="G13" s="9">
        <v>1.7</v>
      </c>
      <c r="H13" s="9">
        <v>19.3492</v>
      </c>
      <c r="I13" s="1" t="s">
        <v>73</v>
      </c>
      <c r="J13" s="33">
        <v>52.2605</v>
      </c>
      <c r="K13" s="33" t="s">
        <v>73</v>
      </c>
      <c r="L13" s="23">
        <v>1658.422</v>
      </c>
      <c r="M13" s="23" t="s">
        <v>73</v>
      </c>
      <c r="N13" s="23">
        <v>838.68790000000001</v>
      </c>
      <c r="O13" s="23" t="s">
        <v>73</v>
      </c>
      <c r="P13" s="23">
        <v>819.73429999999996</v>
      </c>
    </row>
    <row r="14" spans="1:18">
      <c r="A14" s="1" t="s">
        <v>13</v>
      </c>
      <c r="B14" s="9">
        <v>14.5905</v>
      </c>
      <c r="C14" s="9">
        <v>0.91510000000000002</v>
      </c>
      <c r="D14" s="9">
        <v>24.574100000000001</v>
      </c>
      <c r="E14" s="9" t="s">
        <v>73</v>
      </c>
      <c r="F14" s="9">
        <v>23.984300000000001</v>
      </c>
      <c r="G14" s="9">
        <v>1.5043</v>
      </c>
      <c r="H14" s="9">
        <v>40.395600000000002</v>
      </c>
      <c r="I14" s="1" t="s">
        <v>73</v>
      </c>
      <c r="J14" s="33">
        <v>60.833500000000001</v>
      </c>
      <c r="K14" s="34" t="s">
        <v>73</v>
      </c>
      <c r="L14" s="23">
        <v>2704.1289999999999</v>
      </c>
      <c r="M14" s="23" t="s">
        <v>73</v>
      </c>
      <c r="N14" s="23">
        <v>1683.3219999999999</v>
      </c>
      <c r="O14" s="23" t="s">
        <v>73</v>
      </c>
      <c r="P14" s="23">
        <v>1022.354</v>
      </c>
    </row>
    <row r="15" spans="1:18">
      <c r="A15" s="1" t="s">
        <v>14</v>
      </c>
      <c r="B15" s="9">
        <v>22.337900000000001</v>
      </c>
      <c r="C15" s="9">
        <v>1.0640000000000001</v>
      </c>
      <c r="D15" s="9">
        <v>21.457000000000001</v>
      </c>
      <c r="E15" s="9" t="s">
        <v>73</v>
      </c>
      <c r="F15" s="9">
        <v>34.035299999999999</v>
      </c>
      <c r="G15" s="9">
        <v>1.6211</v>
      </c>
      <c r="H15" s="9">
        <v>32.693199999999997</v>
      </c>
      <c r="I15" s="1" t="s">
        <v>73</v>
      </c>
      <c r="J15" s="33">
        <v>65.631500000000003</v>
      </c>
      <c r="K15" s="34" t="s">
        <v>73</v>
      </c>
      <c r="L15" s="23">
        <v>1561.529</v>
      </c>
      <c r="M15" s="23" t="s">
        <v>73</v>
      </c>
      <c r="N15" s="23">
        <v>952.44050000000004</v>
      </c>
      <c r="O15" s="23" t="s">
        <v>73</v>
      </c>
      <c r="P15" s="23">
        <v>670.65719999999999</v>
      </c>
    </row>
    <row r="16" spans="1:18">
      <c r="A16" s="1" t="s">
        <v>15</v>
      </c>
      <c r="B16" s="9">
        <v>10.832700000000001</v>
      </c>
      <c r="C16" s="9">
        <v>1.1926000000000001</v>
      </c>
      <c r="D16" s="9">
        <v>19.7867</v>
      </c>
      <c r="E16" s="9" t="s">
        <v>73</v>
      </c>
      <c r="F16" s="9">
        <v>20.184100000000001</v>
      </c>
      <c r="G16" s="9">
        <v>2.2221000000000002</v>
      </c>
      <c r="H16" s="9">
        <v>36.867699999999999</v>
      </c>
      <c r="I16" s="1" t="s">
        <v>73</v>
      </c>
      <c r="J16" s="33">
        <v>53.669499999999999</v>
      </c>
      <c r="K16" s="33" t="s">
        <v>73</v>
      </c>
      <c r="L16" s="23">
        <v>3279.9609999999998</v>
      </c>
      <c r="M16" s="23" t="s">
        <v>73</v>
      </c>
      <c r="N16" s="23">
        <v>1547.193</v>
      </c>
      <c r="O16" s="23" t="s">
        <v>73</v>
      </c>
      <c r="P16" s="23">
        <v>1731.3050000000001</v>
      </c>
    </row>
    <row r="17" spans="1:19">
      <c r="A17" s="1" t="s">
        <v>16</v>
      </c>
      <c r="B17" s="9">
        <v>18.311499999999999</v>
      </c>
      <c r="C17" s="9">
        <v>0.79590000000000005</v>
      </c>
      <c r="D17" s="9">
        <v>12.8942</v>
      </c>
      <c r="E17" s="9" t="s">
        <v>73</v>
      </c>
      <c r="F17" s="9">
        <v>36.370699999999999</v>
      </c>
      <c r="G17" s="9">
        <v>1.5808</v>
      </c>
      <c r="H17" s="9">
        <v>25.610800000000001</v>
      </c>
      <c r="I17" s="1" t="s">
        <v>73</v>
      </c>
      <c r="J17" s="33">
        <v>50.347000000000001</v>
      </c>
      <c r="K17" s="33" t="s">
        <v>73</v>
      </c>
      <c r="L17" s="23">
        <v>1813.9110000000001</v>
      </c>
      <c r="M17" s="23" t="s">
        <v>73</v>
      </c>
      <c r="N17" s="23">
        <v>836.06309999999996</v>
      </c>
      <c r="O17" s="23" t="s">
        <v>73</v>
      </c>
      <c r="P17" s="23">
        <v>809.29179999999997</v>
      </c>
    </row>
    <row r="18" spans="1:19">
      <c r="A18" s="1" t="s">
        <v>27</v>
      </c>
      <c r="B18" s="9">
        <v>13.696199999999999</v>
      </c>
      <c r="C18" s="9">
        <v>1.3794999999999999</v>
      </c>
      <c r="D18" s="9">
        <v>13.7887</v>
      </c>
      <c r="E18" s="9" t="s">
        <v>73</v>
      </c>
      <c r="F18" s="9">
        <v>31.0946</v>
      </c>
      <c r="G18" s="9">
        <v>3.1318000000000001</v>
      </c>
      <c r="H18" s="9">
        <v>31.304500000000001</v>
      </c>
      <c r="I18" s="1" t="s">
        <v>73</v>
      </c>
      <c r="J18" s="33">
        <v>44.046900000000001</v>
      </c>
      <c r="K18" s="33" t="s">
        <v>73</v>
      </c>
      <c r="L18" s="23">
        <v>1488.116</v>
      </c>
      <c r="M18" s="23" t="s">
        <v>73</v>
      </c>
      <c r="N18" s="23">
        <v>608.53660000000002</v>
      </c>
      <c r="O18" s="23" t="s">
        <v>73</v>
      </c>
      <c r="P18" s="23">
        <v>961.39160000000004</v>
      </c>
    </row>
    <row r="19" spans="1:19">
      <c r="A19" s="1" t="s">
        <v>26</v>
      </c>
      <c r="B19" s="9">
        <v>15.366</v>
      </c>
      <c r="C19" s="9">
        <v>1.1819999999999999</v>
      </c>
      <c r="D19" s="9">
        <v>16.7728</v>
      </c>
      <c r="E19" s="9" t="s">
        <v>73</v>
      </c>
      <c r="F19" s="9">
        <v>34.292499999999997</v>
      </c>
      <c r="G19" s="9">
        <v>2.6379000000000001</v>
      </c>
      <c r="H19" s="9">
        <v>37.432000000000002</v>
      </c>
      <c r="I19" s="1" t="s">
        <v>73</v>
      </c>
      <c r="J19" s="33">
        <v>44.808599999999998</v>
      </c>
      <c r="K19" s="33" t="s">
        <v>73</v>
      </c>
      <c r="L19" s="23">
        <v>1307.6690000000001</v>
      </c>
      <c r="M19" s="23" t="s">
        <v>73</v>
      </c>
      <c r="N19" s="23">
        <v>564.05899999999997</v>
      </c>
      <c r="O19" s="23" t="s">
        <v>73</v>
      </c>
      <c r="P19" s="23">
        <v>692.31859999999995</v>
      </c>
    </row>
    <row r="20" spans="1:19">
      <c r="A20" s="1" t="s">
        <v>17</v>
      </c>
      <c r="B20" s="9">
        <v>16.492899999999999</v>
      </c>
      <c r="C20" s="9">
        <v>0.68440000000000001</v>
      </c>
      <c r="D20" s="9">
        <v>14.980700000000001</v>
      </c>
      <c r="E20" s="9" t="s">
        <v>73</v>
      </c>
      <c r="F20" s="9">
        <v>30.4602</v>
      </c>
      <c r="G20" s="9">
        <v>1.2641</v>
      </c>
      <c r="H20" s="9">
        <v>27.667400000000001</v>
      </c>
      <c r="I20" s="1" t="s">
        <v>73</v>
      </c>
      <c r="J20" s="33">
        <v>54.145699999999998</v>
      </c>
      <c r="K20" s="33" t="s">
        <v>73</v>
      </c>
      <c r="L20" s="23">
        <v>1588.652</v>
      </c>
      <c r="M20" s="23" t="s">
        <v>73</v>
      </c>
      <c r="N20" s="23">
        <v>841.9307</v>
      </c>
      <c r="O20" s="23" t="s">
        <v>73</v>
      </c>
      <c r="P20" s="23">
        <v>1025.48</v>
      </c>
    </row>
    <row r="21" spans="1:19">
      <c r="A21" s="1" t="s">
        <v>18</v>
      </c>
      <c r="B21" s="9">
        <v>18.067299999999999</v>
      </c>
      <c r="C21" s="9">
        <v>0.88329999999999997</v>
      </c>
      <c r="D21" s="9">
        <v>10.461499999999999</v>
      </c>
      <c r="E21" s="9" t="s">
        <v>73</v>
      </c>
      <c r="F21" s="9">
        <v>37.076799999999999</v>
      </c>
      <c r="G21" s="9">
        <v>1.8126</v>
      </c>
      <c r="H21" s="9">
        <v>21.468499999999999</v>
      </c>
      <c r="I21" s="1" t="s">
        <v>73</v>
      </c>
      <c r="J21" s="33">
        <v>48.729399999999998</v>
      </c>
      <c r="K21" s="33" t="s">
        <v>73</v>
      </c>
      <c r="L21" s="23">
        <v>1752.941</v>
      </c>
      <c r="M21" s="23" t="s">
        <v>73</v>
      </c>
      <c r="N21" s="23">
        <v>811.57989999999995</v>
      </c>
      <c r="O21" s="23" t="s">
        <v>73</v>
      </c>
      <c r="P21" s="23">
        <v>941.3614</v>
      </c>
    </row>
    <row r="22" spans="1:19">
      <c r="A22" s="1" t="s">
        <v>19</v>
      </c>
      <c r="B22" s="9">
        <v>13.943899999999999</v>
      </c>
      <c r="C22" s="9">
        <v>0.7762</v>
      </c>
      <c r="D22" s="9">
        <v>8.6164000000000005</v>
      </c>
      <c r="E22" s="9" t="s">
        <v>73</v>
      </c>
      <c r="F22" s="9">
        <v>31.225000000000001</v>
      </c>
      <c r="G22" s="9">
        <v>1.7383</v>
      </c>
      <c r="H22" s="9">
        <v>19.295000000000002</v>
      </c>
      <c r="I22" s="1" t="s">
        <v>73</v>
      </c>
      <c r="J22" s="33">
        <v>44.656300000000002</v>
      </c>
      <c r="K22" s="33" t="s">
        <v>73</v>
      </c>
      <c r="L22" s="23">
        <v>1303.404</v>
      </c>
      <c r="M22" s="23" t="s">
        <v>73</v>
      </c>
      <c r="N22" s="23">
        <v>544.21130000000005</v>
      </c>
      <c r="O22" s="23" t="s">
        <v>73</v>
      </c>
      <c r="P22" s="23">
        <v>759.19280000000003</v>
      </c>
    </row>
    <row r="23" spans="1:19">
      <c r="A23" s="1" t="s">
        <v>20</v>
      </c>
      <c r="B23" s="9">
        <v>22.2668</v>
      </c>
      <c r="C23" s="9">
        <v>1.3098000000000001</v>
      </c>
      <c r="D23" s="9">
        <v>10.5398</v>
      </c>
      <c r="E23" s="9" t="s">
        <v>73</v>
      </c>
      <c r="F23" s="9">
        <v>43.810400000000001</v>
      </c>
      <c r="G23" s="9">
        <v>2.5771000000000002</v>
      </c>
      <c r="H23" s="9">
        <v>20.737300000000001</v>
      </c>
      <c r="I23" s="1" t="s">
        <v>73</v>
      </c>
      <c r="J23" s="33">
        <v>50.825400000000002</v>
      </c>
      <c r="K23" s="33" t="s">
        <v>73</v>
      </c>
      <c r="L23" s="23">
        <v>2068.788</v>
      </c>
      <c r="M23" s="23" t="s">
        <v>73</v>
      </c>
      <c r="N23" s="23">
        <v>966.93920000000003</v>
      </c>
      <c r="O23" s="23" t="s">
        <v>73</v>
      </c>
      <c r="P23" s="23">
        <v>1101.848</v>
      </c>
    </row>
    <row r="24" spans="1:19">
      <c r="A24" s="2" t="s">
        <v>25</v>
      </c>
      <c r="B24" s="28">
        <v>28.757200000000001</v>
      </c>
      <c r="C24" s="28">
        <v>1.4399</v>
      </c>
      <c r="D24" s="28">
        <v>13.1404</v>
      </c>
      <c r="E24" s="28" t="s">
        <v>73</v>
      </c>
      <c r="F24" s="28">
        <v>52.974600000000002</v>
      </c>
      <c r="G24" s="28">
        <v>2.6524999999999999</v>
      </c>
      <c r="H24" s="28">
        <v>24.206399999999999</v>
      </c>
      <c r="I24" s="1" t="s">
        <v>73</v>
      </c>
      <c r="J24" s="34">
        <v>54.2849</v>
      </c>
      <c r="K24" s="33" t="s">
        <v>73</v>
      </c>
      <c r="L24" s="23">
        <v>2024.3710000000001</v>
      </c>
      <c r="M24" s="23" t="s">
        <v>73</v>
      </c>
      <c r="N24" s="23">
        <v>1030.634</v>
      </c>
      <c r="O24" s="23" t="s">
        <v>73</v>
      </c>
      <c r="P24" s="23">
        <v>993.73689999999999</v>
      </c>
    </row>
    <row r="25" spans="1:19">
      <c r="A25" s="2" t="s">
        <v>21</v>
      </c>
      <c r="B25" s="28">
        <v>27.410699999999999</v>
      </c>
      <c r="C25" s="28">
        <v>1.4936</v>
      </c>
      <c r="D25" s="28">
        <v>12.9222</v>
      </c>
      <c r="E25" s="28" t="s">
        <v>73</v>
      </c>
      <c r="F25" s="28">
        <v>50.902099999999997</v>
      </c>
      <c r="G25" s="28">
        <v>2.7736000000000001</v>
      </c>
      <c r="H25" s="28">
        <v>23.996700000000001</v>
      </c>
      <c r="I25" s="2" t="s">
        <v>73</v>
      </c>
      <c r="J25" s="34">
        <v>53.849800000000002</v>
      </c>
      <c r="K25" s="34" t="s">
        <v>73</v>
      </c>
      <c r="L25" s="24">
        <v>1879.7739999999999</v>
      </c>
      <c r="M25" s="24" t="s">
        <v>73</v>
      </c>
      <c r="N25" s="24">
        <v>974.14459999999997</v>
      </c>
      <c r="O25" s="24" t="s">
        <v>73</v>
      </c>
      <c r="P25" s="24">
        <v>915.61590000000001</v>
      </c>
    </row>
    <row r="26" spans="1:19">
      <c r="A26" s="8" t="s">
        <v>22</v>
      </c>
      <c r="B26" s="29">
        <v>10.7403</v>
      </c>
      <c r="C26" s="29">
        <v>1.0639000000000001</v>
      </c>
      <c r="D26" s="29">
        <v>18.622900000000001</v>
      </c>
      <c r="E26" s="29" t="s">
        <v>73</v>
      </c>
      <c r="F26" s="29">
        <v>19.868300000000001</v>
      </c>
      <c r="G26" s="29">
        <v>1.9681999999999999</v>
      </c>
      <c r="H26" s="29">
        <v>34.450099999999999</v>
      </c>
      <c r="I26" s="8" t="s">
        <v>73</v>
      </c>
      <c r="J26" s="35">
        <v>54.057699999999997</v>
      </c>
      <c r="K26" s="35" t="s">
        <v>73</v>
      </c>
      <c r="L26" s="25">
        <v>2990.2260000000001</v>
      </c>
      <c r="M26" s="25" t="s">
        <v>73</v>
      </c>
      <c r="N26" s="25">
        <v>1545.3789999999999</v>
      </c>
      <c r="O26" s="25" t="s">
        <v>73</v>
      </c>
      <c r="P26" s="25">
        <v>1557.365</v>
      </c>
    </row>
    <row r="27" spans="1:19">
      <c r="A27" s="139" t="s">
        <v>194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7"/>
      <c r="R27" s="7"/>
      <c r="S27" s="7"/>
    </row>
    <row r="28" spans="1:19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</row>
  </sheetData>
  <mergeCells count="4">
    <mergeCell ref="B2:D2"/>
    <mergeCell ref="F2:H2"/>
    <mergeCell ref="A27:P27"/>
    <mergeCell ref="A28:P28"/>
  </mergeCells>
  <phoneticPr fontId="2" type="noConversion"/>
  <pageMargins left="0.75" right="0.75" top="1" bottom="1" header="0.5" footer="0.5"/>
  <pageSetup paperSize="9" scale="77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7" enableFormatConditionsCalculation="0">
    <tabColor indexed="11"/>
  </sheetPr>
  <dimension ref="A1:S28"/>
  <sheetViews>
    <sheetView zoomScaleNormal="100" workbookViewId="0">
      <selection activeCell="A27" sqref="A27:F27"/>
    </sheetView>
  </sheetViews>
  <sheetFormatPr defaultRowHeight="11.25"/>
  <cols>
    <col min="1" max="1" width="12.85546875" style="1" customWidth="1"/>
    <col min="2" max="2" width="6" style="1" bestFit="1" customWidth="1"/>
    <col min="3" max="3" width="10.85546875" style="1" bestFit="1" customWidth="1"/>
    <col min="4" max="5" width="10.42578125" style="1" bestFit="1" customWidth="1"/>
    <col min="6" max="6" width="14" style="1" bestFit="1" customWidth="1"/>
    <col min="7" max="7" width="12" style="1" bestFit="1" customWidth="1"/>
    <col min="8" max="8" width="10.28515625" style="1" bestFit="1" customWidth="1"/>
    <col min="9" max="9" width="6" style="1" bestFit="1" customWidth="1"/>
    <col min="10" max="10" width="0.85546875" style="1" customWidth="1"/>
    <col min="11" max="11" width="10" style="1" customWidth="1"/>
    <col min="12" max="12" width="10.5703125" style="1" bestFit="1" customWidth="1"/>
    <col min="13" max="14" width="7.85546875" style="1" bestFit="1" customWidth="1"/>
    <col min="15" max="16384" width="9.140625" style="1"/>
  </cols>
  <sheetData>
    <row r="1" spans="1:14" s="107" customFormat="1">
      <c r="A1" s="105" t="s">
        <v>99</v>
      </c>
      <c r="B1" s="109"/>
      <c r="C1" s="109"/>
      <c r="D1" s="109"/>
      <c r="E1" s="109"/>
      <c r="F1" s="109"/>
      <c r="G1" s="109"/>
      <c r="H1" s="109"/>
      <c r="I1" s="105"/>
      <c r="J1" s="105"/>
      <c r="K1" s="105"/>
      <c r="L1" s="105"/>
      <c r="M1" s="105"/>
      <c r="N1" s="105"/>
    </row>
    <row r="2" spans="1:14" ht="21.75" customHeight="1">
      <c r="A2" s="36"/>
      <c r="B2" s="134" t="s">
        <v>79</v>
      </c>
      <c r="C2" s="134"/>
      <c r="D2" s="134"/>
      <c r="E2" s="134"/>
      <c r="F2" s="134"/>
      <c r="G2" s="134"/>
      <c r="H2" s="134"/>
      <c r="I2" s="8"/>
      <c r="K2" s="37" t="s">
        <v>80</v>
      </c>
      <c r="L2" s="8"/>
      <c r="M2" s="8"/>
      <c r="N2" s="4"/>
    </row>
    <row r="3" spans="1:14" ht="22.5">
      <c r="A3" s="5" t="s">
        <v>23</v>
      </c>
      <c r="B3" s="6" t="s">
        <v>55</v>
      </c>
      <c r="C3" s="6" t="s">
        <v>66</v>
      </c>
      <c r="D3" s="6" t="s">
        <v>57</v>
      </c>
      <c r="E3" s="6" t="s">
        <v>58</v>
      </c>
      <c r="F3" s="6" t="s">
        <v>60</v>
      </c>
      <c r="G3" s="6" t="s">
        <v>62</v>
      </c>
      <c r="H3" s="6" t="s">
        <v>52</v>
      </c>
      <c r="I3" s="6" t="s">
        <v>38</v>
      </c>
      <c r="J3" s="8"/>
      <c r="K3" s="6" t="s">
        <v>47</v>
      </c>
      <c r="L3" s="6" t="s">
        <v>45</v>
      </c>
      <c r="M3" s="6" t="s">
        <v>35</v>
      </c>
      <c r="N3" s="6" t="s">
        <v>40</v>
      </c>
    </row>
    <row r="4" spans="1:14">
      <c r="A4" s="22"/>
      <c r="B4" s="22"/>
      <c r="C4" s="22"/>
      <c r="D4" s="22"/>
      <c r="E4" s="22"/>
      <c r="F4" s="22"/>
      <c r="G4" s="22"/>
      <c r="H4" s="22"/>
    </row>
    <row r="5" spans="1:14">
      <c r="A5" s="1" t="s">
        <v>5</v>
      </c>
      <c r="B5" s="33">
        <v>43.871200000000002</v>
      </c>
      <c r="C5" s="33">
        <v>5.4010999999999996</v>
      </c>
      <c r="D5" s="33" t="s">
        <v>51</v>
      </c>
      <c r="E5" s="33">
        <v>50.727600000000002</v>
      </c>
      <c r="F5" s="33" t="s">
        <v>51</v>
      </c>
      <c r="G5" s="33">
        <v>49.272399999999998</v>
      </c>
      <c r="H5" s="33">
        <v>50.727600000000002</v>
      </c>
      <c r="I5" s="23">
        <v>100</v>
      </c>
      <c r="J5" s="33" t="s">
        <v>73</v>
      </c>
      <c r="K5" s="33">
        <v>86.247600000000006</v>
      </c>
      <c r="L5" s="33">
        <v>6.0415000000000001</v>
      </c>
      <c r="M5" s="33">
        <v>7.7108999999999996</v>
      </c>
      <c r="N5" s="23">
        <v>100</v>
      </c>
    </row>
    <row r="6" spans="1:14">
      <c r="A6" s="1" t="s">
        <v>6</v>
      </c>
      <c r="B6" s="33">
        <v>53.505699999999997</v>
      </c>
      <c r="C6" s="33">
        <v>3.4310999999999998</v>
      </c>
      <c r="D6" s="33">
        <v>24.067599999999999</v>
      </c>
      <c r="E6" s="33">
        <v>18.9955</v>
      </c>
      <c r="F6" s="33" t="s">
        <v>51</v>
      </c>
      <c r="G6" s="33">
        <v>56.936799999999998</v>
      </c>
      <c r="H6" s="33">
        <v>43.063200000000002</v>
      </c>
      <c r="I6" s="23">
        <v>100</v>
      </c>
      <c r="J6" s="33" t="s">
        <v>73</v>
      </c>
      <c r="K6" s="33">
        <v>91.798400000000001</v>
      </c>
      <c r="L6" s="33" t="s">
        <v>51</v>
      </c>
      <c r="M6" s="33">
        <v>8.2015999999999991</v>
      </c>
      <c r="N6" s="23">
        <v>100</v>
      </c>
    </row>
    <row r="7" spans="1:14">
      <c r="A7" s="1" t="s">
        <v>7</v>
      </c>
      <c r="B7" s="33">
        <v>35.0839</v>
      </c>
      <c r="C7" s="38">
        <v>0.14199999999999999</v>
      </c>
      <c r="D7" s="38">
        <v>34.7179</v>
      </c>
      <c r="E7" s="38">
        <v>30.0562</v>
      </c>
      <c r="F7" s="38" t="s">
        <v>51</v>
      </c>
      <c r="G7" s="38">
        <v>35.225900000000003</v>
      </c>
      <c r="H7" s="33">
        <v>64.774100000000004</v>
      </c>
      <c r="I7" s="23">
        <v>100</v>
      </c>
      <c r="J7" s="33" t="s">
        <v>73</v>
      </c>
      <c r="K7" s="33">
        <v>93.504099999999994</v>
      </c>
      <c r="L7" s="33">
        <v>0.25009999999999999</v>
      </c>
      <c r="M7" s="33">
        <v>6.2458</v>
      </c>
      <c r="N7" s="23">
        <v>100</v>
      </c>
    </row>
    <row r="8" spans="1:14">
      <c r="A8" s="1" t="s">
        <v>8</v>
      </c>
      <c r="B8" s="33">
        <v>38.384700000000002</v>
      </c>
      <c r="C8" s="34">
        <v>1.8768</v>
      </c>
      <c r="D8" s="38">
        <v>34.162599999999998</v>
      </c>
      <c r="E8" s="33">
        <v>25.575900000000001</v>
      </c>
      <c r="F8" s="33" t="s">
        <v>51</v>
      </c>
      <c r="G8" s="33">
        <v>40.261499999999998</v>
      </c>
      <c r="H8" s="38">
        <v>59.738500000000002</v>
      </c>
      <c r="I8" s="23">
        <v>100</v>
      </c>
      <c r="J8" s="33" t="s">
        <v>73</v>
      </c>
      <c r="K8" s="33">
        <v>89.400300000000001</v>
      </c>
      <c r="L8" s="33" t="s">
        <v>51</v>
      </c>
      <c r="M8" s="33">
        <v>10.5997</v>
      </c>
      <c r="N8" s="23">
        <v>100</v>
      </c>
    </row>
    <row r="9" spans="1:14">
      <c r="A9" s="1" t="s">
        <v>24</v>
      </c>
      <c r="B9" s="33">
        <v>40.149299999999997</v>
      </c>
      <c r="C9" s="33">
        <v>11.303000000000001</v>
      </c>
      <c r="D9" s="33">
        <v>20.2791</v>
      </c>
      <c r="E9" s="33">
        <v>20.2791</v>
      </c>
      <c r="F9" s="33">
        <v>7.9893999999999998</v>
      </c>
      <c r="G9" s="33">
        <v>51.452300000000001</v>
      </c>
      <c r="H9" s="33">
        <v>48.547699999999999</v>
      </c>
      <c r="I9" s="23">
        <v>100</v>
      </c>
      <c r="J9" s="33" t="s">
        <v>73</v>
      </c>
      <c r="K9" s="33">
        <v>89.547600000000003</v>
      </c>
      <c r="L9" s="33">
        <v>0.69020000000000004</v>
      </c>
      <c r="M9" s="33">
        <v>9.7621000000000002</v>
      </c>
      <c r="N9" s="23">
        <v>100</v>
      </c>
    </row>
    <row r="10" spans="1:14">
      <c r="A10" s="1" t="s">
        <v>9</v>
      </c>
      <c r="B10" s="33">
        <v>53.776200000000003</v>
      </c>
      <c r="C10" s="33">
        <v>9.0300000000000005E-2</v>
      </c>
      <c r="D10" s="33">
        <v>24.5032</v>
      </c>
      <c r="E10" s="33">
        <v>21.630199999999999</v>
      </c>
      <c r="F10" s="33" t="s">
        <v>51</v>
      </c>
      <c r="G10" s="33">
        <v>53.866500000000002</v>
      </c>
      <c r="H10" s="33">
        <v>46.133499999999998</v>
      </c>
      <c r="I10" s="23">
        <v>100</v>
      </c>
      <c r="J10" s="33" t="s">
        <v>73</v>
      </c>
      <c r="K10" s="33">
        <v>90.493799999999993</v>
      </c>
      <c r="L10" s="33" t="s">
        <v>51</v>
      </c>
      <c r="M10" s="33">
        <v>9.5061999999999998</v>
      </c>
      <c r="N10" s="23">
        <v>100</v>
      </c>
    </row>
    <row r="11" spans="1:14">
      <c r="A11" s="1" t="s">
        <v>10</v>
      </c>
      <c r="B11" s="33">
        <v>35.975900000000003</v>
      </c>
      <c r="C11" s="33">
        <v>0.4264</v>
      </c>
      <c r="D11" s="33">
        <v>33.495100000000001</v>
      </c>
      <c r="E11" s="33">
        <v>27.004999999999999</v>
      </c>
      <c r="F11" s="33">
        <v>3.0975000000000001</v>
      </c>
      <c r="G11" s="33">
        <v>36.402299999999997</v>
      </c>
      <c r="H11" s="33">
        <v>63.597700000000003</v>
      </c>
      <c r="I11" s="23">
        <v>100</v>
      </c>
      <c r="J11" s="33" t="s">
        <v>73</v>
      </c>
      <c r="K11" s="33">
        <v>91.000200000000007</v>
      </c>
      <c r="L11" s="33">
        <v>0.21479999999999999</v>
      </c>
      <c r="M11" s="33">
        <v>8.7850000000000001</v>
      </c>
      <c r="N11" s="23">
        <v>100</v>
      </c>
    </row>
    <row r="12" spans="1:14">
      <c r="A12" s="1" t="s">
        <v>11</v>
      </c>
      <c r="B12" s="33">
        <v>25.3249</v>
      </c>
      <c r="C12" s="33" t="s">
        <v>51</v>
      </c>
      <c r="D12" s="33">
        <v>74.6751</v>
      </c>
      <c r="E12" s="33" t="s">
        <v>51</v>
      </c>
      <c r="F12" s="33" t="s">
        <v>51</v>
      </c>
      <c r="G12" s="33">
        <v>25.3249</v>
      </c>
      <c r="H12" s="33">
        <v>74.6751</v>
      </c>
      <c r="I12" s="23">
        <v>100</v>
      </c>
      <c r="J12" s="33" t="s">
        <v>73</v>
      </c>
      <c r="K12" s="33">
        <v>100</v>
      </c>
      <c r="L12" s="33" t="s">
        <v>51</v>
      </c>
      <c r="M12" s="33" t="s">
        <v>51</v>
      </c>
      <c r="N12" s="23">
        <v>100</v>
      </c>
    </row>
    <row r="13" spans="1:14">
      <c r="A13" s="1" t="s">
        <v>12</v>
      </c>
      <c r="B13" s="33">
        <v>49.902900000000002</v>
      </c>
      <c r="C13" s="33">
        <v>0.66859999999999997</v>
      </c>
      <c r="D13" s="33">
        <v>22.976800000000001</v>
      </c>
      <c r="E13" s="33">
        <v>18.794599999999999</v>
      </c>
      <c r="F13" s="33">
        <v>7.6570999999999998</v>
      </c>
      <c r="G13" s="33">
        <v>50.571399999999997</v>
      </c>
      <c r="H13" s="33">
        <v>49.428600000000003</v>
      </c>
      <c r="I13" s="23">
        <v>100</v>
      </c>
      <c r="J13" s="33" t="s">
        <v>73</v>
      </c>
      <c r="K13" s="33">
        <v>95.488699999999994</v>
      </c>
      <c r="L13" s="33">
        <v>1.4890000000000001</v>
      </c>
      <c r="M13" s="33">
        <v>3.0223</v>
      </c>
      <c r="N13" s="23">
        <v>100</v>
      </c>
    </row>
    <row r="14" spans="1:14">
      <c r="A14" s="1" t="s">
        <v>13</v>
      </c>
      <c r="B14" s="33">
        <v>59.788600000000002</v>
      </c>
      <c r="C14" s="33">
        <v>2.4258000000000002</v>
      </c>
      <c r="D14" s="33">
        <v>0.69330000000000003</v>
      </c>
      <c r="E14" s="33">
        <v>36.989100000000001</v>
      </c>
      <c r="F14" s="33">
        <v>0.1031</v>
      </c>
      <c r="G14" s="33">
        <v>62.214500000000001</v>
      </c>
      <c r="H14" s="33">
        <v>37.785499999999999</v>
      </c>
      <c r="I14" s="23">
        <v>100</v>
      </c>
      <c r="J14" s="33" t="s">
        <v>73</v>
      </c>
      <c r="K14" s="33">
        <v>98.338499999999996</v>
      </c>
      <c r="L14" s="33">
        <v>1.5254000000000001</v>
      </c>
      <c r="M14" s="33">
        <v>0.1361</v>
      </c>
      <c r="N14" s="23">
        <v>100</v>
      </c>
    </row>
    <row r="15" spans="1:14">
      <c r="A15" s="1" t="s">
        <v>14</v>
      </c>
      <c r="B15" s="33">
        <v>57.577199999999998</v>
      </c>
      <c r="C15" s="33">
        <v>1.1032</v>
      </c>
      <c r="D15" s="33">
        <v>23.032299999999999</v>
      </c>
      <c r="E15" s="33">
        <v>17.7346</v>
      </c>
      <c r="F15" s="33">
        <v>0.55269999999999997</v>
      </c>
      <c r="G15" s="33">
        <v>58.680399999999999</v>
      </c>
      <c r="H15" s="33">
        <v>41.319600000000001</v>
      </c>
      <c r="I15" s="23">
        <v>100</v>
      </c>
      <c r="J15" s="33" t="s">
        <v>73</v>
      </c>
      <c r="K15" s="33">
        <v>91.186899999999994</v>
      </c>
      <c r="L15" s="33">
        <v>0.182</v>
      </c>
      <c r="M15" s="33">
        <v>8.6311</v>
      </c>
      <c r="N15" s="23">
        <v>100</v>
      </c>
    </row>
    <row r="16" spans="1:14">
      <c r="A16" s="1" t="s">
        <v>15</v>
      </c>
      <c r="B16" s="33">
        <v>46.661900000000003</v>
      </c>
      <c r="C16" s="33">
        <v>0.5302</v>
      </c>
      <c r="D16" s="33">
        <v>27.804500000000001</v>
      </c>
      <c r="E16" s="33">
        <v>23.703299999999999</v>
      </c>
      <c r="F16" s="33">
        <v>1.3001</v>
      </c>
      <c r="G16" s="33">
        <v>47.192100000000003</v>
      </c>
      <c r="H16" s="33">
        <v>52.807899999999997</v>
      </c>
      <c r="I16" s="23">
        <v>100</v>
      </c>
      <c r="J16" s="33" t="s">
        <v>73</v>
      </c>
      <c r="K16" s="33">
        <v>86.904300000000006</v>
      </c>
      <c r="L16" s="33">
        <v>2.1316999999999999</v>
      </c>
      <c r="M16" s="33">
        <v>10.964</v>
      </c>
      <c r="N16" s="23">
        <v>100</v>
      </c>
    </row>
    <row r="17" spans="1:19">
      <c r="A17" s="1" t="s">
        <v>16</v>
      </c>
      <c r="B17" s="33">
        <v>50.320999999999998</v>
      </c>
      <c r="C17" s="33">
        <v>0.49249999999999999</v>
      </c>
      <c r="D17" s="33">
        <v>24.0715</v>
      </c>
      <c r="E17" s="33">
        <v>24.015999999999998</v>
      </c>
      <c r="F17" s="33">
        <v>1.099</v>
      </c>
      <c r="G17" s="33">
        <v>50.813499999999998</v>
      </c>
      <c r="H17" s="33">
        <v>49.186500000000002</v>
      </c>
      <c r="I17" s="23">
        <v>100</v>
      </c>
      <c r="J17" s="33" t="s">
        <v>73</v>
      </c>
      <c r="K17" s="33">
        <v>90.660799999999995</v>
      </c>
      <c r="L17" s="33">
        <v>1.7512000000000001</v>
      </c>
      <c r="M17" s="33">
        <v>7.5880000000000001</v>
      </c>
      <c r="N17" s="23">
        <v>100</v>
      </c>
    </row>
    <row r="18" spans="1:19">
      <c r="A18" s="1" t="s">
        <v>27</v>
      </c>
      <c r="B18" s="33">
        <v>38.3217</v>
      </c>
      <c r="C18" s="33">
        <v>0.44040000000000001</v>
      </c>
      <c r="D18" s="33">
        <v>36.155700000000003</v>
      </c>
      <c r="E18" s="33">
        <v>25.0823</v>
      </c>
      <c r="F18" s="33" t="s">
        <v>51</v>
      </c>
      <c r="G18" s="33">
        <v>38.762099999999997</v>
      </c>
      <c r="H18" s="33">
        <v>61.237900000000003</v>
      </c>
      <c r="I18" s="23">
        <v>100</v>
      </c>
      <c r="J18" s="33" t="s">
        <v>73</v>
      </c>
      <c r="K18" s="33">
        <v>91.785200000000003</v>
      </c>
      <c r="L18" s="33">
        <v>1.0136000000000001</v>
      </c>
      <c r="M18" s="33">
        <v>7.2012</v>
      </c>
      <c r="N18" s="23">
        <v>100</v>
      </c>
    </row>
    <row r="19" spans="1:19">
      <c r="A19" s="1" t="s">
        <v>26</v>
      </c>
      <c r="B19" s="33">
        <v>42.234400000000001</v>
      </c>
      <c r="C19" s="33">
        <v>2.6612</v>
      </c>
      <c r="D19" s="33">
        <v>31.029599999999999</v>
      </c>
      <c r="E19" s="33">
        <v>24.0747</v>
      </c>
      <c r="F19" s="33" t="s">
        <v>51</v>
      </c>
      <c r="G19" s="33">
        <v>44.895699999999998</v>
      </c>
      <c r="H19" s="33">
        <v>55.104300000000002</v>
      </c>
      <c r="I19" s="23">
        <v>100</v>
      </c>
      <c r="J19" s="33" t="s">
        <v>73</v>
      </c>
      <c r="K19" s="33">
        <v>90.558099999999996</v>
      </c>
      <c r="L19" s="33">
        <v>1.3408</v>
      </c>
      <c r="M19" s="33">
        <v>8.1010000000000009</v>
      </c>
      <c r="N19" s="23">
        <v>100</v>
      </c>
    </row>
    <row r="20" spans="1:19">
      <c r="A20" s="1" t="s">
        <v>17</v>
      </c>
      <c r="B20" s="33">
        <v>42.992400000000004</v>
      </c>
      <c r="C20" s="33">
        <v>2.0931000000000002</v>
      </c>
      <c r="D20" s="33">
        <v>25.7669</v>
      </c>
      <c r="E20" s="33">
        <v>24.138000000000002</v>
      </c>
      <c r="F20" s="33">
        <v>5.0095999999999998</v>
      </c>
      <c r="G20" s="33">
        <v>45.085500000000003</v>
      </c>
      <c r="H20" s="33">
        <v>54.914499999999997</v>
      </c>
      <c r="I20" s="23">
        <v>100</v>
      </c>
      <c r="J20" s="33" t="s">
        <v>73</v>
      </c>
      <c r="K20" s="33">
        <v>93.333799999999997</v>
      </c>
      <c r="L20" s="33">
        <v>0.52149999999999996</v>
      </c>
      <c r="M20" s="33">
        <v>6.1447000000000003</v>
      </c>
      <c r="N20" s="23">
        <v>100</v>
      </c>
    </row>
    <row r="21" spans="1:19">
      <c r="A21" s="1" t="s">
        <v>18</v>
      </c>
      <c r="B21" s="33">
        <v>45.929499999999997</v>
      </c>
      <c r="C21" s="33">
        <v>0.36870000000000003</v>
      </c>
      <c r="D21" s="33">
        <v>29.843499999999999</v>
      </c>
      <c r="E21" s="33">
        <v>22.976500000000001</v>
      </c>
      <c r="F21" s="33">
        <v>0.88180000000000003</v>
      </c>
      <c r="G21" s="33">
        <v>46.298200000000001</v>
      </c>
      <c r="H21" s="33">
        <v>53.701799999999999</v>
      </c>
      <c r="I21" s="23">
        <v>100</v>
      </c>
      <c r="J21" s="33" t="s">
        <v>73</v>
      </c>
      <c r="K21" s="33">
        <v>94.254300000000001</v>
      </c>
      <c r="L21" s="33">
        <v>1.1821999999999999</v>
      </c>
      <c r="M21" s="33">
        <v>4.5635000000000003</v>
      </c>
      <c r="N21" s="23">
        <v>100</v>
      </c>
    </row>
    <row r="22" spans="1:19">
      <c r="A22" s="1" t="s">
        <v>19</v>
      </c>
      <c r="B22" s="33">
        <v>41.255899999999997</v>
      </c>
      <c r="C22" s="33">
        <v>0.49719999999999998</v>
      </c>
      <c r="D22" s="33">
        <v>36.723399999999998</v>
      </c>
      <c r="E22" s="33">
        <v>16.638300000000001</v>
      </c>
      <c r="F22" s="33">
        <v>4.8852000000000002</v>
      </c>
      <c r="G22" s="33">
        <v>41.753100000000003</v>
      </c>
      <c r="H22" s="33">
        <v>58.246899999999997</v>
      </c>
      <c r="I22" s="23">
        <v>100</v>
      </c>
      <c r="J22" s="33" t="s">
        <v>73</v>
      </c>
      <c r="K22" s="33">
        <v>92.385400000000004</v>
      </c>
      <c r="L22" s="33" t="s">
        <v>51</v>
      </c>
      <c r="M22" s="33">
        <v>7.6146000000000003</v>
      </c>
      <c r="N22" s="23">
        <v>100</v>
      </c>
    </row>
    <row r="23" spans="1:19">
      <c r="A23" s="1" t="s">
        <v>20</v>
      </c>
      <c r="B23" s="33">
        <v>46.353200000000001</v>
      </c>
      <c r="C23" s="33">
        <v>0.38619999999999999</v>
      </c>
      <c r="D23" s="33">
        <v>24.770900000000001</v>
      </c>
      <c r="E23" s="33">
        <v>23.615600000000001</v>
      </c>
      <c r="F23" s="33">
        <v>4.8741000000000003</v>
      </c>
      <c r="G23" s="33">
        <v>46.739400000000003</v>
      </c>
      <c r="H23" s="33">
        <v>53.260599999999997</v>
      </c>
      <c r="I23" s="23">
        <v>100</v>
      </c>
      <c r="J23" s="33" t="s">
        <v>73</v>
      </c>
      <c r="K23" s="33">
        <v>91.200800000000001</v>
      </c>
      <c r="L23" s="33" t="s">
        <v>51</v>
      </c>
      <c r="M23" s="33">
        <v>8.7992000000000008</v>
      </c>
      <c r="N23" s="23">
        <v>100</v>
      </c>
    </row>
    <row r="24" spans="1:19">
      <c r="A24" s="2" t="s">
        <v>25</v>
      </c>
      <c r="B24" s="34">
        <v>50.597900000000003</v>
      </c>
      <c r="C24" s="34">
        <v>0.31340000000000001</v>
      </c>
      <c r="D24" s="34">
        <v>30.531600000000001</v>
      </c>
      <c r="E24" s="34">
        <v>14.4285</v>
      </c>
      <c r="F24" s="34">
        <v>4.1285999999999996</v>
      </c>
      <c r="G24" s="34">
        <v>50.911299999999997</v>
      </c>
      <c r="H24" s="34">
        <v>49.088700000000003</v>
      </c>
      <c r="I24" s="24">
        <v>100</v>
      </c>
      <c r="J24" s="34" t="s">
        <v>73</v>
      </c>
      <c r="K24" s="34">
        <v>93.208100000000002</v>
      </c>
      <c r="L24" s="34" t="s">
        <v>51</v>
      </c>
      <c r="M24" s="34">
        <v>6.7919</v>
      </c>
      <c r="N24" s="24">
        <v>100</v>
      </c>
    </row>
    <row r="25" spans="1:19">
      <c r="A25" s="2" t="s">
        <v>21</v>
      </c>
      <c r="B25" s="34">
        <v>48.613599999999998</v>
      </c>
      <c r="C25" s="34">
        <v>2.9350000000000001</v>
      </c>
      <c r="D25" s="34">
        <v>31.238</v>
      </c>
      <c r="E25" s="34">
        <v>11.912800000000001</v>
      </c>
      <c r="F25" s="34">
        <v>5.3006000000000002</v>
      </c>
      <c r="G25" s="34">
        <v>51.5486</v>
      </c>
      <c r="H25" s="34">
        <v>48.4514</v>
      </c>
      <c r="I25" s="24">
        <v>100</v>
      </c>
      <c r="J25" s="34" t="s">
        <v>73</v>
      </c>
      <c r="K25" s="34">
        <v>90.755799999999994</v>
      </c>
      <c r="L25" s="34" t="s">
        <v>51</v>
      </c>
      <c r="M25" s="34">
        <v>9.2441999999999993</v>
      </c>
      <c r="N25" s="24">
        <v>100</v>
      </c>
    </row>
    <row r="26" spans="1:19">
      <c r="A26" s="8" t="s">
        <v>22</v>
      </c>
      <c r="B26" s="35">
        <v>46.575499999999998</v>
      </c>
      <c r="C26" s="35">
        <v>3.2313000000000001</v>
      </c>
      <c r="D26" s="35">
        <v>13.3279</v>
      </c>
      <c r="E26" s="35">
        <v>35.956600000000002</v>
      </c>
      <c r="F26" s="35">
        <v>0.90859999999999996</v>
      </c>
      <c r="G26" s="35">
        <v>49.806800000000003</v>
      </c>
      <c r="H26" s="35">
        <v>50.193199999999997</v>
      </c>
      <c r="I26" s="25">
        <v>100</v>
      </c>
      <c r="J26" s="35" t="s">
        <v>73</v>
      </c>
      <c r="K26" s="35">
        <v>89.400999999999996</v>
      </c>
      <c r="L26" s="35">
        <v>3.1261999999999999</v>
      </c>
      <c r="M26" s="35">
        <v>7.4728000000000003</v>
      </c>
      <c r="N26" s="25">
        <v>100</v>
      </c>
    </row>
    <row r="27" spans="1:19" ht="11.25" customHeight="1">
      <c r="A27" s="135" t="s">
        <v>194</v>
      </c>
      <c r="B27" s="135"/>
      <c r="C27" s="135"/>
      <c r="D27" s="135"/>
      <c r="E27" s="135"/>
      <c r="F27" s="13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7"/>
      <c r="R27" s="7"/>
      <c r="S27" s="7"/>
    </row>
    <row r="28" spans="1:19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</sheetData>
  <mergeCells count="3">
    <mergeCell ref="B2:H2"/>
    <mergeCell ref="A28:N28"/>
    <mergeCell ref="A27:F27"/>
  </mergeCells>
  <phoneticPr fontId="2" type="noConversion"/>
  <pageMargins left="0.75" right="0.75" top="1" bottom="1" header="0.5" footer="0.5"/>
  <pageSetup paperSize="9" scale="84" orientation="landscape" r:id="rId1"/>
  <headerFooter alignWithMargins="0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8">
    <tabColor indexed="11"/>
  </sheetPr>
  <dimension ref="A1:AB29"/>
  <sheetViews>
    <sheetView zoomScaleNormal="100" workbookViewId="0">
      <selection activeCell="A25" sqref="A25:K25"/>
    </sheetView>
  </sheetViews>
  <sheetFormatPr defaultRowHeight="11.25"/>
  <cols>
    <col min="1" max="1" width="13.85546875" style="1" customWidth="1"/>
    <col min="2" max="2" width="7.85546875" style="1" customWidth="1"/>
    <col min="3" max="3" width="0.85546875" style="1" customWidth="1"/>
    <col min="4" max="4" width="8.7109375" style="1" bestFit="1" customWidth="1"/>
    <col min="5" max="5" width="0.85546875" style="1" customWidth="1"/>
    <col min="6" max="6" width="9" style="1" customWidth="1"/>
    <col min="7" max="7" width="1" style="1" customWidth="1"/>
    <col min="8" max="8" width="8.7109375" style="1" bestFit="1" customWidth="1"/>
    <col min="9" max="9" width="0.85546875" style="1" customWidth="1"/>
    <col min="10" max="10" width="8" style="1" bestFit="1" customWidth="1"/>
    <col min="11" max="11" width="0.85546875" style="1" customWidth="1"/>
    <col min="12" max="12" width="10.42578125" style="1" customWidth="1"/>
    <col min="13" max="13" width="0.85546875" style="1" customWidth="1"/>
    <col min="14" max="14" width="8.42578125" style="1" customWidth="1"/>
    <col min="15" max="15" width="0.85546875" style="1" customWidth="1"/>
    <col min="16" max="16" width="8.42578125" style="1" customWidth="1"/>
    <col min="17" max="17" width="3" style="1" hidden="1" customWidth="1"/>
    <col min="18" max="18" width="8.42578125" style="1" customWidth="1"/>
    <col min="19" max="19" width="0.7109375" style="1" customWidth="1"/>
    <col min="20" max="22" width="8.42578125" style="1" customWidth="1"/>
    <col min="23" max="23" width="1.140625" style="1" customWidth="1"/>
    <col min="24" max="24" width="10.28515625" style="1" bestFit="1" customWidth="1"/>
    <col min="25" max="16384" width="9.140625" style="1"/>
  </cols>
  <sheetData>
    <row r="1" spans="1:28" s="107" customFormat="1">
      <c r="A1" s="105" t="s">
        <v>100</v>
      </c>
      <c r="B1" s="105"/>
      <c r="C1" s="105"/>
      <c r="D1" s="105"/>
      <c r="E1" s="105"/>
      <c r="F1" s="105"/>
      <c r="G1" s="105"/>
      <c r="H1" s="105"/>
      <c r="I1" s="105"/>
      <c r="K1" s="105"/>
      <c r="L1" s="105"/>
      <c r="M1" s="105"/>
      <c r="O1" s="105"/>
    </row>
    <row r="2" spans="1:28" ht="56.25">
      <c r="A2" s="15"/>
      <c r="B2" s="16" t="s">
        <v>70</v>
      </c>
      <c r="C2" s="39"/>
      <c r="D2" s="16" t="s">
        <v>28</v>
      </c>
      <c r="E2" s="17"/>
      <c r="F2" s="16" t="s">
        <v>90</v>
      </c>
      <c r="G2" s="87"/>
      <c r="H2" s="16" t="s">
        <v>29</v>
      </c>
      <c r="I2" s="40"/>
      <c r="J2" s="41" t="s">
        <v>53</v>
      </c>
      <c r="K2" s="17"/>
      <c r="L2" s="16" t="s">
        <v>91</v>
      </c>
      <c r="M2" s="26"/>
      <c r="N2" s="16" t="s">
        <v>76</v>
      </c>
      <c r="O2" s="17"/>
      <c r="P2" s="16" t="s">
        <v>112</v>
      </c>
      <c r="Q2" s="87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1" customHeight="1">
      <c r="A3" s="5" t="s">
        <v>34</v>
      </c>
      <c r="B3" s="20" t="s">
        <v>36</v>
      </c>
      <c r="C3" s="20"/>
      <c r="D3" s="20" t="s">
        <v>36</v>
      </c>
      <c r="E3" s="6"/>
      <c r="F3" s="20" t="s">
        <v>36</v>
      </c>
      <c r="G3" s="20"/>
      <c r="H3" s="20" t="s">
        <v>36</v>
      </c>
      <c r="I3" s="8"/>
      <c r="J3" s="8"/>
      <c r="K3" s="8"/>
      <c r="L3" s="88"/>
      <c r="M3" s="88"/>
      <c r="N3" s="4"/>
      <c r="O3" s="8"/>
      <c r="P3" s="8"/>
      <c r="Q3" s="2"/>
    </row>
    <row r="4" spans="1:28">
      <c r="A4" s="22"/>
      <c r="B4" s="22"/>
      <c r="C4" s="22"/>
      <c r="D4" s="22"/>
      <c r="E4" s="22"/>
      <c r="F4" s="22"/>
      <c r="G4" s="22"/>
      <c r="H4" s="22"/>
      <c r="L4" s="9"/>
      <c r="M4" s="9"/>
    </row>
    <row r="5" spans="1:28">
      <c r="A5" s="1" t="s">
        <v>1</v>
      </c>
      <c r="B5" s="23">
        <v>660382</v>
      </c>
      <c r="C5" s="23" t="s">
        <v>73</v>
      </c>
      <c r="D5" s="23">
        <v>533973</v>
      </c>
      <c r="E5" s="23" t="s">
        <v>73</v>
      </c>
      <c r="F5" s="23">
        <v>2373</v>
      </c>
      <c r="G5" s="23" t="s">
        <v>73</v>
      </c>
      <c r="H5" s="23">
        <v>6187208</v>
      </c>
      <c r="I5" s="23" t="s">
        <v>73</v>
      </c>
      <c r="J5" s="9">
        <v>9.3690999999999995</v>
      </c>
      <c r="K5" s="9" t="s">
        <v>73</v>
      </c>
      <c r="L5" s="9">
        <v>41.319899999999997</v>
      </c>
      <c r="M5" s="9" t="s">
        <v>73</v>
      </c>
      <c r="N5" s="9">
        <v>1.2366999999999999</v>
      </c>
      <c r="O5" s="9" t="s">
        <v>73</v>
      </c>
      <c r="P5" s="9">
        <v>11.5871</v>
      </c>
      <c r="Q5" s="9"/>
    </row>
    <row r="6" spans="1:28">
      <c r="A6" s="1" t="s">
        <v>2</v>
      </c>
      <c r="B6" s="23">
        <v>307000</v>
      </c>
      <c r="C6" s="23" t="s">
        <v>73</v>
      </c>
      <c r="D6" s="23">
        <v>91868</v>
      </c>
      <c r="E6" s="23" t="s">
        <v>73</v>
      </c>
      <c r="F6" s="23">
        <v>481</v>
      </c>
      <c r="G6" s="23" t="s">
        <v>73</v>
      </c>
      <c r="H6" s="23">
        <v>1715000</v>
      </c>
      <c r="I6" s="23" t="s">
        <v>73</v>
      </c>
      <c r="J6" s="9">
        <v>5.5862999999999996</v>
      </c>
      <c r="K6" s="9" t="s">
        <v>73</v>
      </c>
      <c r="L6" s="9">
        <v>48.711199999999998</v>
      </c>
      <c r="M6" s="9" t="s">
        <v>73</v>
      </c>
      <c r="N6" s="9">
        <v>3.3418000000000001</v>
      </c>
      <c r="O6" s="9" t="s">
        <v>73</v>
      </c>
      <c r="P6" s="9">
        <v>18.668099999999999</v>
      </c>
      <c r="Q6" s="9"/>
    </row>
    <row r="7" spans="1:28">
      <c r="A7" s="1" t="s">
        <v>3</v>
      </c>
      <c r="B7" s="23">
        <v>123978</v>
      </c>
      <c r="C7" s="23" t="s">
        <v>73</v>
      </c>
      <c r="D7" s="23">
        <v>16833</v>
      </c>
      <c r="E7" s="23" t="s">
        <v>73</v>
      </c>
      <c r="F7" s="23">
        <v>127</v>
      </c>
      <c r="G7" s="23" t="s">
        <v>73</v>
      </c>
      <c r="H7" s="23">
        <v>558110</v>
      </c>
      <c r="I7" s="23" t="s">
        <v>73</v>
      </c>
      <c r="J7" s="9">
        <v>4.5016999999999996</v>
      </c>
      <c r="K7" s="9" t="s">
        <v>73</v>
      </c>
      <c r="L7" s="9">
        <v>69.984399999999994</v>
      </c>
      <c r="M7" s="9" t="s">
        <v>73</v>
      </c>
      <c r="N7" s="9">
        <v>7.3651999999999997</v>
      </c>
      <c r="O7" s="9" t="s">
        <v>73</v>
      </c>
      <c r="P7" s="9">
        <v>33.155700000000003</v>
      </c>
      <c r="Q7" s="9"/>
    </row>
    <row r="8" spans="1:28">
      <c r="A8" s="1" t="s">
        <v>4</v>
      </c>
      <c r="B8" s="23">
        <v>150923</v>
      </c>
      <c r="C8" s="23" t="s">
        <v>73</v>
      </c>
      <c r="D8" s="23">
        <v>78881</v>
      </c>
      <c r="E8" s="23" t="s">
        <v>73</v>
      </c>
      <c r="F8" s="23">
        <v>1113</v>
      </c>
      <c r="G8" s="23" t="s">
        <v>73</v>
      </c>
      <c r="H8" s="23">
        <v>4169483</v>
      </c>
      <c r="I8" s="23" t="s">
        <v>73</v>
      </c>
      <c r="J8" s="9">
        <v>27.6266</v>
      </c>
      <c r="K8" s="9" t="s">
        <v>73</v>
      </c>
      <c r="L8" s="9">
        <v>131.24809999999999</v>
      </c>
      <c r="M8" s="9" t="s">
        <v>73</v>
      </c>
      <c r="N8" s="9">
        <v>1.9133</v>
      </c>
      <c r="O8" s="9" t="s">
        <v>73</v>
      </c>
      <c r="P8" s="9">
        <v>52.857900000000001</v>
      </c>
      <c r="Q8" s="9"/>
    </row>
    <row r="9" spans="1:28">
      <c r="A9" s="1" t="s">
        <v>30</v>
      </c>
      <c r="B9" s="23">
        <v>8838</v>
      </c>
      <c r="C9" s="23" t="s">
        <v>73</v>
      </c>
      <c r="D9" s="43" t="s">
        <v>51</v>
      </c>
      <c r="E9" s="23" t="s">
        <v>73</v>
      </c>
      <c r="F9" s="43" t="s">
        <v>51</v>
      </c>
      <c r="G9" s="23" t="s">
        <v>73</v>
      </c>
      <c r="H9" s="43" t="s">
        <v>51</v>
      </c>
      <c r="I9" s="24" t="s">
        <v>73</v>
      </c>
      <c r="J9" s="44" t="s">
        <v>51</v>
      </c>
      <c r="K9" s="44" t="s">
        <v>73</v>
      </c>
      <c r="L9" s="92" t="s">
        <v>51</v>
      </c>
      <c r="M9" s="9" t="s">
        <v>73</v>
      </c>
      <c r="N9" s="44" t="s">
        <v>51</v>
      </c>
      <c r="O9" s="28" t="s">
        <v>73</v>
      </c>
      <c r="P9" s="44" t="s">
        <v>51</v>
      </c>
      <c r="Q9" s="44"/>
    </row>
    <row r="10" spans="1:28">
      <c r="A10" s="8" t="s">
        <v>31</v>
      </c>
      <c r="B10" s="25">
        <v>1251121</v>
      </c>
      <c r="C10" s="25" t="s">
        <v>73</v>
      </c>
      <c r="D10" s="25">
        <v>721555</v>
      </c>
      <c r="E10" s="25" t="s">
        <v>73</v>
      </c>
      <c r="F10" s="23">
        <v>4094</v>
      </c>
      <c r="G10" s="23" t="s">
        <v>73</v>
      </c>
      <c r="H10" s="25">
        <v>12629801</v>
      </c>
      <c r="I10" s="25" t="s">
        <v>73</v>
      </c>
      <c r="J10" s="29">
        <v>10.094799999999999</v>
      </c>
      <c r="K10" s="29" t="s">
        <v>73</v>
      </c>
      <c r="L10" s="29">
        <v>52.7607</v>
      </c>
      <c r="M10" s="29" t="s">
        <v>73</v>
      </c>
      <c r="N10" s="29">
        <v>1.7339</v>
      </c>
      <c r="O10" s="29" t="s">
        <v>73</v>
      </c>
      <c r="P10" s="29">
        <v>17.503599999999999</v>
      </c>
      <c r="Q10" s="28"/>
    </row>
    <row r="11" spans="1:28" ht="11.25" customHeight="1">
      <c r="A11" s="135" t="s">
        <v>194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22"/>
      <c r="L11" s="9"/>
      <c r="M11" s="9"/>
      <c r="N11" s="22"/>
      <c r="O11" s="22"/>
      <c r="P11" s="22"/>
      <c r="Q11" s="22"/>
      <c r="R11" s="22"/>
      <c r="S11" s="22"/>
      <c r="T11" s="22"/>
      <c r="U11" s="22"/>
      <c r="V11" s="22"/>
    </row>
    <row r="12" spans="1:28" ht="11.2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22"/>
      <c r="L12" s="9"/>
      <c r="M12" s="9"/>
      <c r="N12" s="22"/>
      <c r="O12" s="22"/>
      <c r="P12" s="22"/>
      <c r="Q12" s="22"/>
      <c r="R12" s="22"/>
      <c r="S12" s="22"/>
      <c r="T12" s="22"/>
      <c r="U12" s="22"/>
      <c r="V12" s="22"/>
    </row>
    <row r="13" spans="1:28" ht="11.2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22"/>
      <c r="L13" s="9"/>
      <c r="M13" s="9"/>
      <c r="N13" s="22"/>
      <c r="O13" s="22"/>
      <c r="P13" s="22"/>
      <c r="Q13" s="22"/>
      <c r="R13" s="22"/>
      <c r="S13" s="22"/>
      <c r="T13" s="22"/>
      <c r="U13" s="22"/>
      <c r="V13" s="22"/>
    </row>
    <row r="14" spans="1:28">
      <c r="A14" s="30"/>
      <c r="F14" s="23"/>
      <c r="G14" s="23"/>
      <c r="L14" s="9"/>
      <c r="M14" s="9"/>
    </row>
    <row r="15" spans="1:28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"/>
      <c r="M15" s="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8" s="107" customFormat="1">
      <c r="A16" s="105" t="s">
        <v>101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</row>
    <row r="17" spans="1:26" ht="45.75" customHeight="1">
      <c r="A17" s="15"/>
      <c r="B17" s="16" t="s">
        <v>70</v>
      </c>
      <c r="C17" s="17"/>
      <c r="D17" s="16" t="s">
        <v>28</v>
      </c>
      <c r="E17" s="17"/>
      <c r="F17" s="16" t="s">
        <v>89</v>
      </c>
      <c r="G17" s="18"/>
      <c r="H17" s="16" t="s">
        <v>29</v>
      </c>
      <c r="I17" s="17"/>
      <c r="J17" s="16" t="s">
        <v>111</v>
      </c>
      <c r="K17" s="40"/>
      <c r="L17" s="16" t="s">
        <v>47</v>
      </c>
      <c r="M17" s="15"/>
      <c r="N17" s="138" t="s">
        <v>49</v>
      </c>
      <c r="O17" s="138"/>
      <c r="P17" s="138"/>
      <c r="Q17" s="110"/>
      <c r="R17" s="15"/>
      <c r="S17" s="15"/>
      <c r="T17" s="138" t="s">
        <v>50</v>
      </c>
      <c r="U17" s="138"/>
      <c r="V17" s="138"/>
      <c r="W17" s="3"/>
      <c r="X17" s="16" t="s">
        <v>113</v>
      </c>
    </row>
    <row r="18" spans="1:26" ht="33.75">
      <c r="A18" s="5" t="s">
        <v>34</v>
      </c>
      <c r="B18" s="20" t="s">
        <v>36</v>
      </c>
      <c r="C18" s="5"/>
      <c r="D18" s="20" t="s">
        <v>36</v>
      </c>
      <c r="E18" s="5"/>
      <c r="F18" s="20" t="s">
        <v>36</v>
      </c>
      <c r="G18" s="5"/>
      <c r="H18" s="20" t="s">
        <v>36</v>
      </c>
      <c r="I18" s="5"/>
      <c r="J18" s="20" t="s">
        <v>39</v>
      </c>
      <c r="K18" s="31"/>
      <c r="L18" s="20" t="s">
        <v>39</v>
      </c>
      <c r="M18" s="20"/>
      <c r="N18" s="6" t="s">
        <v>41</v>
      </c>
      <c r="P18" s="6" t="s">
        <v>85</v>
      </c>
      <c r="Q18" s="6"/>
      <c r="R18" s="21" t="s">
        <v>86</v>
      </c>
      <c r="S18" s="6"/>
      <c r="T18" s="6" t="s">
        <v>41</v>
      </c>
      <c r="U18" s="6" t="s">
        <v>85</v>
      </c>
      <c r="V18" s="6" t="s">
        <v>86</v>
      </c>
      <c r="W18" s="31"/>
      <c r="X18" s="32" t="s">
        <v>37</v>
      </c>
    </row>
    <row r="19" spans="1:26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P19" s="22"/>
      <c r="Q19" s="22"/>
      <c r="R19" s="22"/>
      <c r="S19" s="22"/>
      <c r="T19" s="22"/>
      <c r="U19" s="22"/>
      <c r="V19" s="22"/>
    </row>
    <row r="20" spans="1:26">
      <c r="A20" s="1" t="s">
        <v>1</v>
      </c>
      <c r="B20" s="23">
        <v>383382</v>
      </c>
      <c r="C20" s="23" t="s">
        <v>73</v>
      </c>
      <c r="D20" s="23">
        <v>423290</v>
      </c>
      <c r="E20" s="23" t="s">
        <v>73</v>
      </c>
      <c r="F20" s="23">
        <v>16214685</v>
      </c>
      <c r="G20" s="23" t="s">
        <v>73</v>
      </c>
      <c r="H20" s="23">
        <v>4474208</v>
      </c>
      <c r="I20" s="23" t="s">
        <v>73</v>
      </c>
      <c r="J20" s="23">
        <v>5398019</v>
      </c>
      <c r="K20" s="23" t="s">
        <v>73</v>
      </c>
      <c r="L20" s="23">
        <v>11083778</v>
      </c>
      <c r="M20" s="23" t="s">
        <v>73</v>
      </c>
      <c r="N20" s="9">
        <v>14.08</v>
      </c>
      <c r="P20" s="9">
        <v>1.2064999999999999</v>
      </c>
      <c r="Q20" s="9"/>
      <c r="R20" s="9">
        <v>12.7525</v>
      </c>
      <c r="S20" s="9"/>
      <c r="T20" s="9">
        <v>28.910499999999999</v>
      </c>
      <c r="U20" s="9">
        <v>2.4773000000000001</v>
      </c>
      <c r="V20" s="9">
        <v>26.184799999999999</v>
      </c>
      <c r="W20" s="9" t="s">
        <v>73</v>
      </c>
      <c r="X20" s="33">
        <v>48.701999999999998</v>
      </c>
    </row>
    <row r="21" spans="1:26">
      <c r="A21" s="1" t="s">
        <v>3</v>
      </c>
      <c r="B21" s="23">
        <v>105478</v>
      </c>
      <c r="C21" s="23" t="s">
        <v>73</v>
      </c>
      <c r="D21" s="23">
        <v>14026</v>
      </c>
      <c r="E21" s="23" t="s">
        <v>73</v>
      </c>
      <c r="F21" s="23">
        <v>994048</v>
      </c>
      <c r="G21" s="23" t="s">
        <v>73</v>
      </c>
      <c r="H21" s="23">
        <v>495110</v>
      </c>
      <c r="I21" s="23" t="s">
        <v>73</v>
      </c>
      <c r="J21" s="23">
        <v>718083</v>
      </c>
      <c r="K21" s="23" t="s">
        <v>73</v>
      </c>
      <c r="L21" s="23">
        <v>1034022</v>
      </c>
      <c r="M21" s="23" t="s">
        <v>73</v>
      </c>
      <c r="N21" s="9">
        <v>6.8079000000000001</v>
      </c>
      <c r="P21" s="9">
        <v>1.4503999999999999</v>
      </c>
      <c r="Q21" s="9"/>
      <c r="R21" s="9">
        <v>51.196599999999997</v>
      </c>
      <c r="S21" s="9"/>
      <c r="T21" s="9">
        <v>9.8032000000000004</v>
      </c>
      <c r="U21" s="9">
        <v>2.0884999999999998</v>
      </c>
      <c r="V21" s="9">
        <v>73.721800000000002</v>
      </c>
      <c r="W21" s="9" t="s">
        <v>73</v>
      </c>
      <c r="X21" s="33">
        <v>69.445599999999999</v>
      </c>
    </row>
    <row r="22" spans="1:26">
      <c r="A22" s="1" t="s">
        <v>4</v>
      </c>
      <c r="B22" s="23">
        <v>66423</v>
      </c>
      <c r="C22" s="23" t="s">
        <v>73</v>
      </c>
      <c r="D22" s="23">
        <v>55722</v>
      </c>
      <c r="E22" s="23" t="s">
        <v>73</v>
      </c>
      <c r="F22" s="23">
        <v>4725985</v>
      </c>
      <c r="G22" s="23" t="s">
        <v>73</v>
      </c>
      <c r="H22" s="23">
        <v>2788483</v>
      </c>
      <c r="I22" s="23" t="s">
        <v>73</v>
      </c>
      <c r="J22" s="23">
        <v>1939581</v>
      </c>
      <c r="K22" s="23" t="s">
        <v>73</v>
      </c>
      <c r="L22" s="23">
        <v>2954762</v>
      </c>
      <c r="M22" s="23" t="s">
        <v>73</v>
      </c>
      <c r="N22" s="9">
        <v>29.200399999999998</v>
      </c>
      <c r="P22" s="9">
        <v>0.6956</v>
      </c>
      <c r="Q22" s="9"/>
      <c r="R22" s="9">
        <v>34.808199999999999</v>
      </c>
      <c r="S22" s="9"/>
      <c r="T22" s="9">
        <v>44.484000000000002</v>
      </c>
      <c r="U22" s="9">
        <v>1.0596000000000001</v>
      </c>
      <c r="V22" s="9">
        <v>53.026800000000001</v>
      </c>
      <c r="W22" s="9" t="s">
        <v>73</v>
      </c>
      <c r="X22" s="33">
        <v>65.642499999999998</v>
      </c>
    </row>
    <row r="23" spans="1:26">
      <c r="A23" s="2" t="s">
        <v>30</v>
      </c>
      <c r="B23" s="24">
        <v>4789</v>
      </c>
      <c r="C23" s="24" t="s">
        <v>73</v>
      </c>
      <c r="D23" s="50" t="s">
        <v>51</v>
      </c>
      <c r="E23" s="24" t="s">
        <v>73</v>
      </c>
      <c r="F23" s="43" t="s">
        <v>51</v>
      </c>
      <c r="G23" s="23" t="s">
        <v>73</v>
      </c>
      <c r="H23" s="50" t="s">
        <v>51</v>
      </c>
      <c r="I23" s="24" t="s">
        <v>73</v>
      </c>
      <c r="J23" s="24">
        <v>56965</v>
      </c>
      <c r="K23" s="24" t="s">
        <v>73</v>
      </c>
      <c r="L23" s="24">
        <v>170010</v>
      </c>
      <c r="M23" s="24" t="s">
        <v>73</v>
      </c>
      <c r="N23" s="28">
        <v>11.895</v>
      </c>
      <c r="P23" s="44" t="s">
        <v>51</v>
      </c>
      <c r="Q23" s="44"/>
      <c r="R23" s="44" t="s">
        <v>51</v>
      </c>
      <c r="S23" s="44"/>
      <c r="T23" s="28">
        <v>35.500100000000003</v>
      </c>
      <c r="U23" s="44" t="s">
        <v>51</v>
      </c>
      <c r="V23" s="44" t="s">
        <v>51</v>
      </c>
      <c r="W23" s="28" t="s">
        <v>73</v>
      </c>
      <c r="X23" s="34">
        <v>33.506900000000002</v>
      </c>
    </row>
    <row r="24" spans="1:26">
      <c r="A24" s="8" t="s">
        <v>31</v>
      </c>
      <c r="B24" s="25">
        <v>560072</v>
      </c>
      <c r="C24" s="25" t="s">
        <v>73</v>
      </c>
      <c r="D24" s="25">
        <v>493038</v>
      </c>
      <c r="E24" s="25" t="s">
        <v>73</v>
      </c>
      <c r="F24" s="23">
        <v>21934718</v>
      </c>
      <c r="G24" s="23" t="s">
        <v>73</v>
      </c>
      <c r="H24" s="25">
        <v>7757801</v>
      </c>
      <c r="I24" s="25" t="s">
        <v>73</v>
      </c>
      <c r="J24" s="25">
        <v>8112648</v>
      </c>
      <c r="K24" s="25" t="s">
        <v>73</v>
      </c>
      <c r="L24" s="25">
        <v>15242572</v>
      </c>
      <c r="M24" s="25" t="s">
        <v>73</v>
      </c>
      <c r="N24" s="29">
        <v>14.484999999999999</v>
      </c>
      <c r="P24" s="29">
        <v>1.0457000000000001</v>
      </c>
      <c r="Q24" s="29"/>
      <c r="R24" s="29">
        <v>16.4544</v>
      </c>
      <c r="S24" s="29"/>
      <c r="T24" s="29">
        <v>27.215399999999999</v>
      </c>
      <c r="U24" s="29">
        <v>1.9648000000000001</v>
      </c>
      <c r="V24" s="29">
        <v>30.915600000000001</v>
      </c>
      <c r="W24" s="29" t="s">
        <v>73</v>
      </c>
      <c r="X24" s="35">
        <v>53.223599999999998</v>
      </c>
    </row>
    <row r="25" spans="1:26" ht="11.25" customHeight="1">
      <c r="A25" s="135" t="s">
        <v>194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F26" s="24"/>
      <c r="G26" s="24"/>
      <c r="H26" s="2"/>
      <c r="L26" s="28"/>
      <c r="M26" s="28"/>
      <c r="N26" s="2"/>
    </row>
    <row r="27" spans="1:26">
      <c r="F27" s="24"/>
      <c r="G27" s="24"/>
      <c r="H27" s="2"/>
      <c r="L27" s="28"/>
      <c r="M27" s="28"/>
      <c r="N27" s="2"/>
    </row>
    <row r="28" spans="1:26">
      <c r="F28" s="24"/>
      <c r="G28" s="24"/>
      <c r="H28" s="2"/>
      <c r="L28" s="2"/>
      <c r="M28" s="2"/>
      <c r="N28" s="2"/>
    </row>
    <row r="29" spans="1:26">
      <c r="F29" s="2"/>
    </row>
  </sheetData>
  <mergeCells count="4">
    <mergeCell ref="A11:J11"/>
    <mergeCell ref="N17:P17"/>
    <mergeCell ref="T17:V17"/>
    <mergeCell ref="A25:K25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0">
    <tabColor indexed="11"/>
  </sheetPr>
  <dimension ref="A1:T36"/>
  <sheetViews>
    <sheetView zoomScaleNormal="100" workbookViewId="0">
      <selection activeCell="R21" sqref="R21"/>
    </sheetView>
  </sheetViews>
  <sheetFormatPr defaultRowHeight="11.25"/>
  <cols>
    <col min="1" max="1" width="5.85546875" style="1" customWidth="1"/>
    <col min="2" max="2" width="8.5703125" style="1" customWidth="1"/>
    <col min="3" max="3" width="0.85546875" style="1" customWidth="1"/>
    <col min="4" max="4" width="8.7109375" style="1" bestFit="1" customWidth="1"/>
    <col min="5" max="5" width="0.85546875" style="1" customWidth="1"/>
    <col min="6" max="6" width="9.5703125" style="1" customWidth="1"/>
    <col min="7" max="7" width="0.85546875" style="1" customWidth="1"/>
    <col min="8" max="8" width="8.7109375" style="1" bestFit="1" customWidth="1"/>
    <col min="9" max="9" width="0.85546875" style="1" customWidth="1"/>
    <col min="10" max="10" width="12" style="1" bestFit="1" customWidth="1"/>
    <col min="11" max="12" width="10.42578125" style="1" bestFit="1" customWidth="1"/>
    <col min="13" max="13" width="14" style="1" bestFit="1" customWidth="1"/>
    <col min="14" max="14" width="10.28515625" style="1" bestFit="1" customWidth="1"/>
    <col min="15" max="15" width="8.7109375" style="1" bestFit="1" customWidth="1"/>
    <col min="16" max="16" width="0.85546875" style="1" customWidth="1"/>
    <col min="17" max="17" width="10.42578125" style="1" customWidth="1"/>
    <col min="18" max="16384" width="9.140625" style="1"/>
  </cols>
  <sheetData>
    <row r="1" spans="1:17" s="107" customFormat="1">
      <c r="A1" s="105" t="s">
        <v>102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33.75" customHeight="1">
      <c r="A2" s="15"/>
      <c r="B2" s="16" t="s">
        <v>70</v>
      </c>
      <c r="C2" s="17"/>
      <c r="D2" s="16" t="s">
        <v>28</v>
      </c>
      <c r="E2" s="17"/>
      <c r="F2" s="16" t="s">
        <v>89</v>
      </c>
      <c r="G2" s="17"/>
      <c r="H2" s="16" t="s">
        <v>29</v>
      </c>
      <c r="I2" s="18"/>
      <c r="J2" s="134" t="s">
        <v>81</v>
      </c>
      <c r="K2" s="134"/>
      <c r="L2" s="134"/>
      <c r="M2" s="134"/>
      <c r="N2" s="134"/>
      <c r="O2" s="134"/>
      <c r="P2" s="15"/>
      <c r="Q2" s="16" t="s">
        <v>82</v>
      </c>
    </row>
    <row r="3" spans="1:17" ht="22.5">
      <c r="A3" s="5" t="s">
        <v>0</v>
      </c>
      <c r="B3" s="20" t="s">
        <v>56</v>
      </c>
      <c r="C3" s="6"/>
      <c r="D3" s="20" t="s">
        <v>56</v>
      </c>
      <c r="E3" s="6"/>
      <c r="F3" s="20" t="s">
        <v>56</v>
      </c>
      <c r="G3" s="6"/>
      <c r="H3" s="20" t="s">
        <v>56</v>
      </c>
      <c r="I3" s="5"/>
      <c r="J3" s="21" t="s">
        <v>62</v>
      </c>
      <c r="K3" s="6" t="s">
        <v>57</v>
      </c>
      <c r="L3" s="6" t="s">
        <v>58</v>
      </c>
      <c r="M3" s="6" t="s">
        <v>60</v>
      </c>
      <c r="N3" s="21" t="s">
        <v>52</v>
      </c>
      <c r="O3" s="21" t="s">
        <v>38</v>
      </c>
      <c r="P3" s="5"/>
      <c r="Q3" s="21" t="s">
        <v>40</v>
      </c>
    </row>
    <row r="4" spans="1:17" ht="12" thickBot="1">
      <c r="A4" s="22"/>
      <c r="B4" s="22"/>
      <c r="C4" s="22"/>
      <c r="D4" s="22"/>
      <c r="E4" s="22"/>
      <c r="F4" s="22"/>
      <c r="G4" s="22"/>
      <c r="H4" s="22"/>
      <c r="I4" s="22"/>
      <c r="K4" s="45"/>
      <c r="L4" s="45"/>
      <c r="M4" s="45"/>
      <c r="P4" s="22"/>
      <c r="Q4" s="22"/>
    </row>
    <row r="5" spans="1:17">
      <c r="A5" s="46">
        <v>1999</v>
      </c>
      <c r="B5" s="47">
        <v>1053</v>
      </c>
      <c r="C5" s="48"/>
      <c r="D5" s="47">
        <v>661</v>
      </c>
      <c r="E5" s="48"/>
      <c r="F5" s="90" t="s">
        <v>51</v>
      </c>
      <c r="G5" s="48"/>
      <c r="H5" s="47" t="s">
        <v>51</v>
      </c>
      <c r="I5" s="49"/>
      <c r="J5" s="151" t="s">
        <v>199</v>
      </c>
      <c r="K5" s="143"/>
      <c r="L5" s="143"/>
      <c r="M5" s="143"/>
      <c r="N5" s="143"/>
      <c r="O5" s="143"/>
      <c r="P5" s="143"/>
      <c r="Q5" s="144"/>
    </row>
    <row r="6" spans="1:17">
      <c r="A6" s="46">
        <v>2000</v>
      </c>
      <c r="B6" s="47">
        <v>1078</v>
      </c>
      <c r="C6" s="47"/>
      <c r="D6" s="47">
        <v>676</v>
      </c>
      <c r="E6" s="47"/>
      <c r="F6" s="91" t="s">
        <v>51</v>
      </c>
      <c r="G6" s="47"/>
      <c r="H6" s="47" t="s">
        <v>51</v>
      </c>
      <c r="I6" s="53"/>
      <c r="J6" s="145"/>
      <c r="K6" s="146"/>
      <c r="L6" s="146"/>
      <c r="M6" s="146"/>
      <c r="N6" s="146"/>
      <c r="O6" s="146"/>
      <c r="P6" s="146"/>
      <c r="Q6" s="147"/>
    </row>
    <row r="7" spans="1:17">
      <c r="A7" s="46">
        <v>2001</v>
      </c>
      <c r="B7" s="47">
        <v>1098</v>
      </c>
      <c r="C7" s="51"/>
      <c r="D7" s="47">
        <v>697</v>
      </c>
      <c r="E7" s="51"/>
      <c r="F7" s="50" t="s">
        <v>51</v>
      </c>
      <c r="G7" s="51"/>
      <c r="H7" s="47" t="s">
        <v>51</v>
      </c>
      <c r="I7" s="51"/>
      <c r="J7" s="145"/>
      <c r="K7" s="146"/>
      <c r="L7" s="146"/>
      <c r="M7" s="146"/>
      <c r="N7" s="146"/>
      <c r="O7" s="146"/>
      <c r="P7" s="146"/>
      <c r="Q7" s="147"/>
    </row>
    <row r="8" spans="1:17">
      <c r="A8" s="46">
        <v>2002</v>
      </c>
      <c r="B8" s="47">
        <v>1103</v>
      </c>
      <c r="C8" s="52"/>
      <c r="D8" s="47">
        <v>692</v>
      </c>
      <c r="E8" s="52"/>
      <c r="F8" s="43" t="s">
        <v>51</v>
      </c>
      <c r="G8" s="52"/>
      <c r="H8" s="47">
        <v>9528</v>
      </c>
      <c r="I8" s="52"/>
      <c r="J8" s="145"/>
      <c r="K8" s="146"/>
      <c r="L8" s="146"/>
      <c r="M8" s="146"/>
      <c r="N8" s="146"/>
      <c r="O8" s="146"/>
      <c r="P8" s="146"/>
      <c r="Q8" s="147"/>
    </row>
    <row r="9" spans="1:17">
      <c r="A9" s="46">
        <v>2003</v>
      </c>
      <c r="B9" s="47">
        <v>1117</v>
      </c>
      <c r="C9" s="52"/>
      <c r="D9" s="47">
        <v>700</v>
      </c>
      <c r="E9" s="52"/>
      <c r="F9" s="43" t="s">
        <v>51</v>
      </c>
      <c r="G9" s="52"/>
      <c r="H9" s="47">
        <v>9871</v>
      </c>
      <c r="I9" s="52"/>
      <c r="J9" s="145"/>
      <c r="K9" s="146"/>
      <c r="L9" s="146"/>
      <c r="M9" s="146"/>
      <c r="N9" s="146"/>
      <c r="O9" s="146"/>
      <c r="P9" s="146"/>
      <c r="Q9" s="147"/>
    </row>
    <row r="10" spans="1:17">
      <c r="A10" s="46">
        <v>2004</v>
      </c>
      <c r="B10" s="47">
        <v>1121</v>
      </c>
      <c r="C10" s="52"/>
      <c r="D10" s="47">
        <v>676</v>
      </c>
      <c r="E10" s="52"/>
      <c r="F10" s="43" t="s">
        <v>51</v>
      </c>
      <c r="G10" s="52"/>
      <c r="H10" s="47">
        <v>10111</v>
      </c>
      <c r="I10" s="52"/>
      <c r="J10" s="145"/>
      <c r="K10" s="146"/>
      <c r="L10" s="146"/>
      <c r="M10" s="146"/>
      <c r="N10" s="146"/>
      <c r="O10" s="146"/>
      <c r="P10" s="146"/>
      <c r="Q10" s="147"/>
    </row>
    <row r="11" spans="1:17">
      <c r="A11" s="46">
        <v>2005</v>
      </c>
      <c r="B11" s="47">
        <v>1126</v>
      </c>
      <c r="C11" s="52"/>
      <c r="D11" s="47">
        <v>678.904</v>
      </c>
      <c r="E11" s="52"/>
      <c r="F11" s="43" t="s">
        <v>51</v>
      </c>
      <c r="G11" s="52"/>
      <c r="H11" s="47">
        <v>10602</v>
      </c>
      <c r="I11" s="52"/>
      <c r="J11" s="145"/>
      <c r="K11" s="146"/>
      <c r="L11" s="146"/>
      <c r="M11" s="146"/>
      <c r="N11" s="146"/>
      <c r="O11" s="146"/>
      <c r="P11" s="146"/>
      <c r="Q11" s="147"/>
    </row>
    <row r="12" spans="1:17">
      <c r="A12" s="46">
        <v>2006</v>
      </c>
      <c r="B12" s="53">
        <v>1185</v>
      </c>
      <c r="C12" s="11" t="s">
        <v>73</v>
      </c>
      <c r="D12" s="53">
        <v>687</v>
      </c>
      <c r="E12" s="11" t="s">
        <v>73</v>
      </c>
      <c r="F12" s="43" t="s">
        <v>73</v>
      </c>
      <c r="G12" s="11" t="s">
        <v>73</v>
      </c>
      <c r="H12" s="53">
        <v>11166</v>
      </c>
      <c r="I12" s="11" t="s">
        <v>73</v>
      </c>
      <c r="J12" s="145"/>
      <c r="K12" s="146"/>
      <c r="L12" s="146"/>
      <c r="M12" s="146"/>
      <c r="N12" s="146"/>
      <c r="O12" s="146"/>
      <c r="P12" s="146"/>
      <c r="Q12" s="147"/>
    </row>
    <row r="13" spans="1:17">
      <c r="A13" s="46">
        <v>2007</v>
      </c>
      <c r="B13" s="53">
        <v>1214</v>
      </c>
      <c r="C13" s="11" t="s">
        <v>73</v>
      </c>
      <c r="D13" s="53">
        <v>693</v>
      </c>
      <c r="E13" s="11" t="s">
        <v>73</v>
      </c>
      <c r="F13" s="43" t="s">
        <v>73</v>
      </c>
      <c r="G13" s="11" t="s">
        <v>73</v>
      </c>
      <c r="H13" s="53">
        <v>11816</v>
      </c>
      <c r="I13" s="11" t="s">
        <v>73</v>
      </c>
      <c r="J13" s="145"/>
      <c r="K13" s="146"/>
      <c r="L13" s="146"/>
      <c r="M13" s="146"/>
      <c r="N13" s="146"/>
      <c r="O13" s="146"/>
      <c r="P13" s="146"/>
      <c r="Q13" s="147"/>
    </row>
    <row r="14" spans="1:17" s="2" customFormat="1" ht="12" thickBot="1">
      <c r="A14" s="64">
        <v>2008</v>
      </c>
      <c r="B14" s="47" t="s">
        <v>190</v>
      </c>
      <c r="C14" s="94" t="s">
        <v>73</v>
      </c>
      <c r="D14" s="126" t="s">
        <v>169</v>
      </c>
      <c r="E14" s="95" t="s">
        <v>73</v>
      </c>
      <c r="F14" s="127" t="s">
        <v>195</v>
      </c>
      <c r="G14" s="95" t="s">
        <v>73</v>
      </c>
      <c r="H14" s="126" t="s">
        <v>191</v>
      </c>
      <c r="I14" s="94" t="s">
        <v>73</v>
      </c>
      <c r="J14" s="148"/>
      <c r="K14" s="149"/>
      <c r="L14" s="149"/>
      <c r="M14" s="149"/>
      <c r="N14" s="149"/>
      <c r="O14" s="149"/>
      <c r="P14" s="149"/>
      <c r="Q14" s="150"/>
    </row>
    <row r="15" spans="1:17">
      <c r="A15" s="54">
        <v>2009</v>
      </c>
      <c r="B15" s="55">
        <v>1251</v>
      </c>
      <c r="C15" s="56" t="s">
        <v>73</v>
      </c>
      <c r="D15" s="57">
        <v>722</v>
      </c>
      <c r="E15" s="58" t="s">
        <v>73</v>
      </c>
      <c r="F15" s="58">
        <v>38070</v>
      </c>
      <c r="G15" s="58" t="s">
        <v>73</v>
      </c>
      <c r="H15" s="57">
        <v>12630</v>
      </c>
      <c r="I15" s="56" t="s">
        <v>73</v>
      </c>
      <c r="J15" s="12">
        <v>14370</v>
      </c>
      <c r="K15" s="12">
        <v>3845</v>
      </c>
      <c r="L15" s="12">
        <v>10374</v>
      </c>
      <c r="M15" s="12">
        <v>262</v>
      </c>
      <c r="N15" s="12">
        <v>14481</v>
      </c>
      <c r="O15" s="12">
        <v>28851</v>
      </c>
      <c r="P15" s="12" t="s">
        <v>73</v>
      </c>
      <c r="Q15" s="58">
        <v>27805</v>
      </c>
    </row>
    <row r="16" spans="1:17">
      <c r="A16" s="139" t="s">
        <v>194</v>
      </c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20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20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21" spans="1:20" s="107" customFormat="1">
      <c r="A21" s="105" t="s">
        <v>105</v>
      </c>
      <c r="B21" s="105"/>
      <c r="C21" s="105"/>
      <c r="D21" s="105"/>
      <c r="E21" s="105"/>
      <c r="F21" s="109"/>
      <c r="G21" s="109"/>
      <c r="H21" s="109"/>
      <c r="I21" s="109"/>
      <c r="J21" s="105"/>
      <c r="K21" s="105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45">
      <c r="A22" s="4" t="s">
        <v>0</v>
      </c>
      <c r="B22" s="16" t="s">
        <v>87</v>
      </c>
      <c r="C22" s="61"/>
      <c r="D22" s="26" t="s">
        <v>63</v>
      </c>
      <c r="E22" s="4"/>
      <c r="F22" s="16" t="s">
        <v>68</v>
      </c>
      <c r="G22" s="26"/>
      <c r="H22" s="16" t="s">
        <v>117</v>
      </c>
      <c r="I22" s="26"/>
      <c r="J22" s="16" t="s">
        <v>116</v>
      </c>
      <c r="K22" s="16" t="s">
        <v>115</v>
      </c>
      <c r="L22" s="16" t="s">
        <v>54</v>
      </c>
      <c r="M22" s="16" t="s">
        <v>114</v>
      </c>
      <c r="N22" s="16" t="s">
        <v>91</v>
      </c>
      <c r="O22" s="16" t="s">
        <v>76</v>
      </c>
      <c r="Q22" s="16" t="s">
        <v>112</v>
      </c>
      <c r="R22" s="2"/>
      <c r="S22" s="2"/>
    </row>
    <row r="23" spans="1:20">
      <c r="A23" s="22"/>
      <c r="B23" s="22"/>
      <c r="C23" s="22"/>
      <c r="D23" s="22"/>
      <c r="E23" s="22"/>
      <c r="F23" s="22"/>
      <c r="G23" s="22"/>
      <c r="H23" s="22"/>
      <c r="I23" s="22"/>
      <c r="J23" s="86"/>
      <c r="K23" s="22"/>
      <c r="L23" s="22"/>
      <c r="M23" s="22"/>
      <c r="N23" s="22"/>
    </row>
    <row r="24" spans="1:20">
      <c r="A24" s="46">
        <v>1999</v>
      </c>
      <c r="B24" s="23">
        <v>8858</v>
      </c>
      <c r="C24" s="46"/>
      <c r="D24" s="23">
        <v>3890159</v>
      </c>
      <c r="E24" s="46"/>
      <c r="F24" s="52">
        <v>118.87725680513026</v>
      </c>
      <c r="H24" s="62">
        <v>74.62181079250395</v>
      </c>
      <c r="J24" s="93" t="s">
        <v>51</v>
      </c>
      <c r="K24" s="23" t="s">
        <v>51</v>
      </c>
      <c r="L24" s="52">
        <v>439.17514763132829</v>
      </c>
      <c r="M24" s="42" t="s">
        <v>51</v>
      </c>
      <c r="N24" s="93" t="s">
        <v>51</v>
      </c>
      <c r="O24" s="60">
        <v>1.5930408472012103</v>
      </c>
      <c r="Q24" s="42" t="s">
        <v>51</v>
      </c>
    </row>
    <row r="25" spans="1:20">
      <c r="A25" s="46">
        <v>2000</v>
      </c>
      <c r="B25" s="23">
        <v>8872</v>
      </c>
      <c r="C25" s="46"/>
      <c r="D25" s="23">
        <v>3998614</v>
      </c>
      <c r="E25" s="46"/>
      <c r="F25" s="52">
        <v>121.50435465746028</v>
      </c>
      <c r="H25" s="62">
        <v>76.194770063119933</v>
      </c>
      <c r="J25" s="93" t="s">
        <v>51</v>
      </c>
      <c r="K25" s="23" t="s">
        <v>51</v>
      </c>
      <c r="L25" s="52">
        <v>450.69481780545999</v>
      </c>
      <c r="M25" s="42" t="s">
        <v>51</v>
      </c>
      <c r="N25" s="93" t="s">
        <v>51</v>
      </c>
      <c r="O25" s="60">
        <v>1.5946745562130178</v>
      </c>
      <c r="Q25" s="42" t="s">
        <v>51</v>
      </c>
    </row>
    <row r="26" spans="1:20">
      <c r="A26" s="46">
        <v>2001</v>
      </c>
      <c r="B26" s="23">
        <v>8896</v>
      </c>
      <c r="C26" s="46"/>
      <c r="D26" s="23">
        <v>4018533</v>
      </c>
      <c r="E26" s="46"/>
      <c r="F26" s="52">
        <v>123.42678622053467</v>
      </c>
      <c r="H26" s="62">
        <v>78.349820143884898</v>
      </c>
      <c r="J26" s="93" t="s">
        <v>51</v>
      </c>
      <c r="K26" s="23" t="s">
        <v>51</v>
      </c>
      <c r="L26" s="52">
        <v>451.72551321599622</v>
      </c>
      <c r="M26" s="42" t="s">
        <v>51</v>
      </c>
      <c r="N26" s="93" t="s">
        <v>51</v>
      </c>
      <c r="O26" s="60">
        <v>1.57532281205165</v>
      </c>
      <c r="Q26" s="42" t="s">
        <v>51</v>
      </c>
    </row>
    <row r="27" spans="1:20">
      <c r="A27" s="46">
        <v>2002</v>
      </c>
      <c r="B27" s="23">
        <v>8925</v>
      </c>
      <c r="C27" s="46"/>
      <c r="D27" s="23">
        <v>4042792</v>
      </c>
      <c r="E27" s="46"/>
      <c r="F27" s="52">
        <v>123.5859880604507</v>
      </c>
      <c r="H27" s="62">
        <v>77.535014005602235</v>
      </c>
      <c r="J27" s="93" t="s">
        <v>51</v>
      </c>
      <c r="K27" s="52">
        <v>1067.5678098277192</v>
      </c>
      <c r="L27" s="52">
        <v>452.97592370161885</v>
      </c>
      <c r="M27" s="63">
        <v>8.6382592928377147</v>
      </c>
      <c r="N27" s="93" t="s">
        <v>51</v>
      </c>
      <c r="O27" s="60">
        <v>1.5939306358381502</v>
      </c>
      <c r="Q27" s="63">
        <v>13.76878612716763</v>
      </c>
    </row>
    <row r="28" spans="1:20">
      <c r="A28" s="46">
        <v>2003</v>
      </c>
      <c r="B28" s="23">
        <v>8958</v>
      </c>
      <c r="C28" s="46"/>
      <c r="D28" s="23">
        <v>4075414</v>
      </c>
      <c r="E28" s="46"/>
      <c r="F28" s="52">
        <v>124.68979645646557</v>
      </c>
      <c r="H28" s="62">
        <v>78.142442509488731</v>
      </c>
      <c r="J28" s="93" t="s">
        <v>51</v>
      </c>
      <c r="K28" s="52">
        <v>1101.8916569577186</v>
      </c>
      <c r="L28" s="52">
        <v>454.9351317241094</v>
      </c>
      <c r="M28" s="63">
        <v>8.8370635631154872</v>
      </c>
      <c r="N28" s="93" t="s">
        <v>51</v>
      </c>
      <c r="O28" s="60">
        <v>1.5957142857142856</v>
      </c>
      <c r="Q28" s="63">
        <v>14.101428571428572</v>
      </c>
    </row>
    <row r="29" spans="1:20">
      <c r="A29" s="46">
        <v>2004</v>
      </c>
      <c r="B29" s="23">
        <v>8994</v>
      </c>
      <c r="C29" s="46"/>
      <c r="D29" s="23">
        <v>4113424</v>
      </c>
      <c r="E29" s="46"/>
      <c r="F29" s="52">
        <v>124.64510613958873</v>
      </c>
      <c r="H29" s="62">
        <v>75.161218590171231</v>
      </c>
      <c r="J29" s="93" t="s">
        <v>51</v>
      </c>
      <c r="K29" s="52">
        <v>1124.21</v>
      </c>
      <c r="L29" s="52">
        <v>457.37571014909156</v>
      </c>
      <c r="M29" s="63">
        <v>8.8661909009812661</v>
      </c>
      <c r="N29" s="93" t="s">
        <v>51</v>
      </c>
      <c r="O29" s="60">
        <v>1.6582840236686391</v>
      </c>
      <c r="Q29" s="63">
        <v>14.95749427</v>
      </c>
    </row>
    <row r="30" spans="1:20">
      <c r="A30" s="46">
        <v>2005</v>
      </c>
      <c r="B30" s="23">
        <v>9030</v>
      </c>
      <c r="C30" s="46"/>
      <c r="D30" s="23">
        <v>4153674</v>
      </c>
      <c r="E30" s="46"/>
      <c r="F30" s="52">
        <v>124.70135630998276</v>
      </c>
      <c r="H30" s="62">
        <v>75.183167220376518</v>
      </c>
      <c r="J30" s="93" t="s">
        <v>51</v>
      </c>
      <c r="K30" s="52">
        <v>1174.141900176232</v>
      </c>
      <c r="L30" s="52">
        <v>460.00779881839372</v>
      </c>
      <c r="M30" s="63">
        <v>9.4156305506216693</v>
      </c>
      <c r="N30" s="93" t="s">
        <v>51</v>
      </c>
      <c r="O30" s="60">
        <v>1.6585555542462558</v>
      </c>
      <c r="Q30" s="63">
        <v>15.616346346464301</v>
      </c>
    </row>
    <row r="31" spans="1:20" s="2" customFormat="1">
      <c r="A31" s="64">
        <v>2006</v>
      </c>
      <c r="B31" s="11">
        <v>9081</v>
      </c>
      <c r="C31" s="10" t="s">
        <v>73</v>
      </c>
      <c r="D31" s="10">
        <v>4202446</v>
      </c>
      <c r="E31" s="10" t="s">
        <v>73</v>
      </c>
      <c r="F31" s="10">
        <v>130.47059999999999</v>
      </c>
      <c r="G31" s="10" t="s">
        <v>73</v>
      </c>
      <c r="H31" s="62">
        <v>75.668700000000001</v>
      </c>
      <c r="I31" s="10" t="s">
        <v>73</v>
      </c>
      <c r="J31" s="93" t="s">
        <v>73</v>
      </c>
      <c r="K31" s="11">
        <v>1229.694</v>
      </c>
      <c r="L31" s="11">
        <v>462.7987</v>
      </c>
      <c r="M31" s="13">
        <v>9.4251000000000005</v>
      </c>
      <c r="N31" s="93" t="s">
        <v>51</v>
      </c>
      <c r="O31" s="13">
        <v>1.7242</v>
      </c>
      <c r="Q31" s="13">
        <v>16.251000000000001</v>
      </c>
    </row>
    <row r="32" spans="1:20" s="2" customFormat="1">
      <c r="A32" s="64">
        <v>2007</v>
      </c>
      <c r="B32" s="10">
        <v>9148</v>
      </c>
      <c r="C32" s="10" t="s">
        <v>73</v>
      </c>
      <c r="D32" s="10">
        <v>4258445</v>
      </c>
      <c r="E32" s="10" t="s">
        <v>73</v>
      </c>
      <c r="F32" s="10">
        <v>132.74860000000001</v>
      </c>
      <c r="G32" s="10" t="s">
        <v>73</v>
      </c>
      <c r="H32" s="96">
        <v>75.760000000000005</v>
      </c>
      <c r="I32" s="10" t="s">
        <v>73</v>
      </c>
      <c r="J32" s="93" t="s">
        <v>73</v>
      </c>
      <c r="K32" s="10">
        <v>1291.635</v>
      </c>
      <c r="L32" s="10">
        <v>465.5009</v>
      </c>
      <c r="M32" s="13">
        <v>9.7299000000000007</v>
      </c>
      <c r="N32" s="93" t="s">
        <v>51</v>
      </c>
      <c r="O32" s="13">
        <v>1.7522</v>
      </c>
      <c r="Q32" s="28" t="s">
        <v>174</v>
      </c>
    </row>
    <row r="33" spans="1:19">
      <c r="A33" s="64">
        <v>2008</v>
      </c>
      <c r="B33" s="10">
        <v>9220</v>
      </c>
      <c r="C33" s="10" t="s">
        <v>73</v>
      </c>
      <c r="D33" s="10">
        <v>4276492</v>
      </c>
      <c r="E33" s="10" t="s">
        <v>73</v>
      </c>
      <c r="F33" s="24" t="s">
        <v>170</v>
      </c>
      <c r="G33" s="10" t="s">
        <v>73</v>
      </c>
      <c r="H33" s="96">
        <v>76.918400000000005</v>
      </c>
      <c r="I33" s="10" t="s">
        <v>73</v>
      </c>
      <c r="J33" s="24" t="s">
        <v>197</v>
      </c>
      <c r="K33" s="24" t="s">
        <v>196</v>
      </c>
      <c r="L33" s="10">
        <v>463.846</v>
      </c>
      <c r="M33" s="28" t="s">
        <v>171</v>
      </c>
      <c r="N33" s="28" t="s">
        <v>172</v>
      </c>
      <c r="O33" s="28" t="s">
        <v>173</v>
      </c>
      <c r="Q33" s="28" t="s">
        <v>175</v>
      </c>
    </row>
    <row r="34" spans="1:19">
      <c r="A34" s="54">
        <v>2009</v>
      </c>
      <c r="B34" s="12">
        <v>9299</v>
      </c>
      <c r="C34" s="12" t="s">
        <v>73</v>
      </c>
      <c r="D34" s="12">
        <v>4298068</v>
      </c>
      <c r="E34" s="12" t="s">
        <v>73</v>
      </c>
      <c r="F34" s="12">
        <v>134.5506</v>
      </c>
      <c r="G34" s="12" t="s">
        <v>73</v>
      </c>
      <c r="H34" s="65">
        <v>77.599000000000004</v>
      </c>
      <c r="I34" s="12" t="s">
        <v>73</v>
      </c>
      <c r="J34" s="25">
        <v>4094.172</v>
      </c>
      <c r="K34" s="12">
        <v>1358.26</v>
      </c>
      <c r="L34" s="12">
        <v>462.23169999999999</v>
      </c>
      <c r="M34" s="14">
        <v>10.094799999999999</v>
      </c>
      <c r="N34" s="29">
        <v>52.7607</v>
      </c>
      <c r="O34" s="14">
        <v>1.7339</v>
      </c>
      <c r="Q34" s="14">
        <v>17.503599999999999</v>
      </c>
    </row>
    <row r="35" spans="1:19">
      <c r="A35" s="139" t="s">
        <v>194</v>
      </c>
      <c r="B35" s="139"/>
      <c r="C35" s="139"/>
      <c r="D35" s="139"/>
      <c r="E35" s="139"/>
      <c r="F35" s="139"/>
      <c r="G35" s="139"/>
      <c r="H35" s="139"/>
      <c r="J35" s="23"/>
      <c r="K35" s="23"/>
      <c r="R35" s="9"/>
      <c r="S35" s="9"/>
    </row>
    <row r="36" spans="1:19">
      <c r="A36" s="30" t="s">
        <v>84</v>
      </c>
      <c r="J36" s="23"/>
      <c r="K36" s="23"/>
      <c r="R36" s="9"/>
      <c r="S36" s="9"/>
    </row>
  </sheetData>
  <mergeCells count="4">
    <mergeCell ref="J2:O2"/>
    <mergeCell ref="A16:J16"/>
    <mergeCell ref="A35:H35"/>
    <mergeCell ref="J5:Q14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2" enableFormatConditionsCalculation="0">
    <tabColor indexed="11"/>
  </sheetPr>
  <dimension ref="A1:P36"/>
  <sheetViews>
    <sheetView tabSelected="1" zoomScaleNormal="100" workbookViewId="0">
      <selection activeCell="G23" sqref="G23"/>
    </sheetView>
  </sheetViews>
  <sheetFormatPr defaultRowHeight="11.25"/>
  <cols>
    <col min="1" max="1" width="5.85546875" style="1" customWidth="1"/>
    <col min="2" max="2" width="7" style="1" bestFit="1" customWidth="1"/>
    <col min="3" max="3" width="11.85546875" style="1" bestFit="1" customWidth="1"/>
    <col min="4" max="4" width="11.7109375" style="1" bestFit="1" customWidth="1"/>
    <col min="5" max="5" width="0.85546875" style="1" customWidth="1"/>
    <col min="6" max="6" width="10.5703125" style="1" customWidth="1"/>
    <col min="7" max="7" width="11.85546875" style="1" bestFit="1" customWidth="1"/>
    <col min="8" max="8" width="11.7109375" style="1" bestFit="1" customWidth="1"/>
    <col min="9" max="9" width="4.28515625" style="1" customWidth="1"/>
    <col min="10" max="10" width="13.28515625" style="1" bestFit="1" customWidth="1"/>
    <col min="11" max="11" width="9.42578125" style="1" customWidth="1"/>
    <col min="12" max="12" width="9.5703125" style="1" bestFit="1" customWidth="1"/>
    <col min="13" max="13" width="0.85546875" style="1" customWidth="1"/>
    <col min="14" max="14" width="9.5703125" style="1" customWidth="1"/>
    <col min="15" max="15" width="0.85546875" style="1" customWidth="1"/>
    <col min="16" max="16" width="12.140625" style="2" customWidth="1"/>
    <col min="17" max="16384" width="9.140625" style="1"/>
  </cols>
  <sheetData>
    <row r="1" spans="1:16" s="107" customFormat="1">
      <c r="A1" s="105" t="s">
        <v>103</v>
      </c>
      <c r="B1" s="105"/>
      <c r="C1" s="105"/>
      <c r="D1" s="105"/>
      <c r="E1" s="105"/>
      <c r="F1" s="105"/>
      <c r="G1" s="105"/>
      <c r="H1" s="105"/>
      <c r="I1" s="105"/>
      <c r="K1" s="105"/>
      <c r="M1" s="105"/>
      <c r="O1" s="105"/>
      <c r="P1" s="109"/>
    </row>
    <row r="2" spans="1:16" ht="44.25" customHeight="1">
      <c r="A2" s="15"/>
      <c r="B2" s="138" t="s">
        <v>59</v>
      </c>
      <c r="C2" s="138"/>
      <c r="D2" s="138"/>
      <c r="E2" s="15"/>
      <c r="F2" s="138" t="s">
        <v>61</v>
      </c>
      <c r="G2" s="138"/>
      <c r="H2" s="138"/>
      <c r="I2" s="3"/>
      <c r="J2" s="16" t="s">
        <v>118</v>
      </c>
      <c r="K2" s="16" t="s">
        <v>65</v>
      </c>
      <c r="L2" s="16" t="s">
        <v>119</v>
      </c>
      <c r="M2" s="39"/>
      <c r="N2" s="16" t="s">
        <v>69</v>
      </c>
      <c r="O2" s="39"/>
    </row>
    <row r="3" spans="1:16" ht="22.5">
      <c r="A3" s="5" t="s">
        <v>0</v>
      </c>
      <c r="B3" s="6" t="s">
        <v>41</v>
      </c>
      <c r="C3" s="6" t="s">
        <v>42</v>
      </c>
      <c r="D3" s="6" t="s">
        <v>43</v>
      </c>
      <c r="E3" s="6"/>
      <c r="F3" s="6" t="s">
        <v>41</v>
      </c>
      <c r="G3" s="6" t="s">
        <v>42</v>
      </c>
      <c r="H3" s="6" t="s">
        <v>43</v>
      </c>
      <c r="I3" s="31"/>
      <c r="J3" s="32" t="s">
        <v>37</v>
      </c>
      <c r="K3" s="8"/>
      <c r="L3" s="8"/>
      <c r="M3" s="8"/>
      <c r="N3" s="8"/>
      <c r="O3" s="8"/>
    </row>
    <row r="4" spans="1:16" ht="12" thickBot="1">
      <c r="A4" s="22"/>
      <c r="B4" s="22"/>
      <c r="C4" s="22"/>
      <c r="D4" s="22"/>
      <c r="E4" s="22"/>
      <c r="F4" s="22"/>
      <c r="G4" s="22"/>
      <c r="H4" s="22"/>
    </row>
    <row r="5" spans="1:16">
      <c r="A5" s="46">
        <v>1999</v>
      </c>
      <c r="B5" s="157" t="s">
        <v>200</v>
      </c>
      <c r="C5" s="158"/>
      <c r="D5" s="158"/>
      <c r="E5" s="158"/>
      <c r="F5" s="158"/>
      <c r="G5" s="158"/>
      <c r="H5" s="159"/>
      <c r="J5" s="67">
        <v>56.282153274993362</v>
      </c>
      <c r="K5" s="166" t="s">
        <v>200</v>
      </c>
      <c r="L5" s="167"/>
      <c r="M5" s="167"/>
      <c r="N5" s="168"/>
      <c r="O5" s="68"/>
    </row>
    <row r="6" spans="1:16">
      <c r="A6" s="46">
        <v>2000</v>
      </c>
      <c r="B6" s="160"/>
      <c r="C6" s="161"/>
      <c r="D6" s="161"/>
      <c r="E6" s="161"/>
      <c r="F6" s="161"/>
      <c r="G6" s="161"/>
      <c r="H6" s="162"/>
      <c r="J6" s="67">
        <v>58.152586076141368</v>
      </c>
      <c r="K6" s="169"/>
      <c r="L6" s="170"/>
      <c r="M6" s="170"/>
      <c r="N6" s="171"/>
      <c r="O6" s="68"/>
    </row>
    <row r="7" spans="1:16">
      <c r="A7" s="46">
        <v>2001</v>
      </c>
      <c r="B7" s="160"/>
      <c r="C7" s="161"/>
      <c r="D7" s="161"/>
      <c r="E7" s="161"/>
      <c r="F7" s="161"/>
      <c r="G7" s="161"/>
      <c r="H7" s="162"/>
      <c r="J7" s="67">
        <v>57.737427318167903</v>
      </c>
      <c r="K7" s="169"/>
      <c r="L7" s="170"/>
      <c r="M7" s="170"/>
      <c r="N7" s="171"/>
      <c r="O7" s="68"/>
    </row>
    <row r="8" spans="1:16">
      <c r="A8" s="46">
        <v>2002</v>
      </c>
      <c r="B8" s="160"/>
      <c r="C8" s="161"/>
      <c r="D8" s="161"/>
      <c r="E8" s="161"/>
      <c r="F8" s="161"/>
      <c r="G8" s="161"/>
      <c r="H8" s="162"/>
      <c r="J8" s="67">
        <v>58.240216933938008</v>
      </c>
      <c r="K8" s="169"/>
      <c r="L8" s="170"/>
      <c r="M8" s="170"/>
      <c r="N8" s="171"/>
      <c r="O8" s="68"/>
    </row>
    <row r="9" spans="1:16">
      <c r="A9" s="46">
        <v>2003</v>
      </c>
      <c r="B9" s="160"/>
      <c r="C9" s="161"/>
      <c r="D9" s="161"/>
      <c r="E9" s="161"/>
      <c r="F9" s="161"/>
      <c r="G9" s="161"/>
      <c r="H9" s="162"/>
      <c r="J9" s="67">
        <v>56.790349951841499</v>
      </c>
      <c r="K9" s="169"/>
      <c r="L9" s="170"/>
      <c r="M9" s="170"/>
      <c r="N9" s="171"/>
      <c r="O9" s="68"/>
    </row>
    <row r="10" spans="1:16">
      <c r="A10" s="46">
        <v>2004</v>
      </c>
      <c r="B10" s="160"/>
      <c r="C10" s="161"/>
      <c r="D10" s="161"/>
      <c r="E10" s="161"/>
      <c r="F10" s="161"/>
      <c r="G10" s="161"/>
      <c r="H10" s="162"/>
      <c r="J10" s="67">
        <v>58.707689559703489</v>
      </c>
      <c r="K10" s="169"/>
      <c r="L10" s="170"/>
      <c r="M10" s="170"/>
      <c r="N10" s="171"/>
      <c r="O10" s="68"/>
    </row>
    <row r="11" spans="1:16">
      <c r="A11" s="46">
        <v>2005</v>
      </c>
      <c r="B11" s="160"/>
      <c r="C11" s="161"/>
      <c r="D11" s="161"/>
      <c r="E11" s="161"/>
      <c r="F11" s="161"/>
      <c r="G11" s="161"/>
      <c r="H11" s="162"/>
      <c r="J11" s="67">
        <v>57.571050753536802</v>
      </c>
      <c r="K11" s="169"/>
      <c r="L11" s="170"/>
      <c r="M11" s="170"/>
      <c r="N11" s="171"/>
      <c r="O11" s="68"/>
    </row>
    <row r="12" spans="1:16" ht="12" thickBot="1">
      <c r="A12" s="64">
        <v>2006</v>
      </c>
      <c r="B12" s="160"/>
      <c r="C12" s="161"/>
      <c r="D12" s="161"/>
      <c r="E12" s="161"/>
      <c r="F12" s="161"/>
      <c r="G12" s="161"/>
      <c r="H12" s="162"/>
      <c r="I12" s="70" t="s">
        <v>73</v>
      </c>
      <c r="J12" s="71">
        <v>54.114400000000003</v>
      </c>
      <c r="K12" s="169"/>
      <c r="L12" s="170"/>
      <c r="M12" s="170"/>
      <c r="N12" s="171"/>
      <c r="O12" s="68" t="s">
        <v>73</v>
      </c>
    </row>
    <row r="13" spans="1:16">
      <c r="A13" s="64">
        <v>2007</v>
      </c>
      <c r="B13" s="160"/>
      <c r="C13" s="161"/>
      <c r="D13" s="161"/>
      <c r="E13" s="161"/>
      <c r="F13" s="161"/>
      <c r="G13" s="161"/>
      <c r="H13" s="162"/>
      <c r="I13" s="97" t="s">
        <v>73</v>
      </c>
      <c r="J13" s="182" t="s">
        <v>200</v>
      </c>
      <c r="K13" s="169"/>
      <c r="L13" s="170"/>
      <c r="M13" s="170"/>
      <c r="N13" s="171"/>
      <c r="O13" s="69" t="s">
        <v>73</v>
      </c>
    </row>
    <row r="14" spans="1:16" ht="12" thickBot="1">
      <c r="A14" s="64">
        <v>2008</v>
      </c>
      <c r="B14" s="163"/>
      <c r="C14" s="164"/>
      <c r="D14" s="164"/>
      <c r="E14" s="164"/>
      <c r="F14" s="164"/>
      <c r="G14" s="164"/>
      <c r="H14" s="165"/>
      <c r="I14" s="97" t="s">
        <v>73</v>
      </c>
      <c r="J14" s="183"/>
      <c r="K14" s="172"/>
      <c r="L14" s="173"/>
      <c r="M14" s="173"/>
      <c r="N14" s="174"/>
      <c r="O14" s="69" t="s">
        <v>73</v>
      </c>
    </row>
    <row r="15" spans="1:16">
      <c r="A15" s="54">
        <v>2009</v>
      </c>
      <c r="B15" s="29">
        <v>11.4855</v>
      </c>
      <c r="C15" s="72">
        <v>1.1377999999999999</v>
      </c>
      <c r="D15" s="72">
        <v>19.914899999999999</v>
      </c>
      <c r="E15" s="72" t="s">
        <v>73</v>
      </c>
      <c r="F15" s="72">
        <v>22.223800000000001</v>
      </c>
      <c r="G15" s="29">
        <v>2.2014999999999998</v>
      </c>
      <c r="H15" s="72">
        <v>38.534399999999998</v>
      </c>
      <c r="I15" s="72" t="s">
        <v>73</v>
      </c>
      <c r="J15" s="73">
        <v>51.680999999999997</v>
      </c>
      <c r="K15" s="74">
        <v>2990.2260000000001</v>
      </c>
      <c r="L15" s="74">
        <v>1545.3789999999999</v>
      </c>
      <c r="M15" s="74" t="s">
        <v>73</v>
      </c>
      <c r="N15" s="74">
        <v>1557.365</v>
      </c>
      <c r="O15" s="74" t="s">
        <v>73</v>
      </c>
    </row>
    <row r="16" spans="1:16">
      <c r="A16" s="139" t="s">
        <v>194</v>
      </c>
      <c r="B16" s="139"/>
      <c r="C16" s="139"/>
      <c r="D16" s="139"/>
      <c r="E16" s="139"/>
      <c r="F16" s="139"/>
      <c r="G16" s="139"/>
      <c r="H16" s="139"/>
      <c r="K16" s="2"/>
    </row>
    <row r="17" spans="1:16">
      <c r="A17" s="98"/>
      <c r="B17" s="98"/>
      <c r="C17" s="98"/>
      <c r="D17" s="98"/>
      <c r="E17" s="98"/>
      <c r="F17" s="98"/>
      <c r="G17" s="98"/>
      <c r="H17" s="98"/>
      <c r="K17" s="2"/>
    </row>
    <row r="18" spans="1:16">
      <c r="A18" s="98"/>
      <c r="B18" s="98"/>
      <c r="C18" s="98"/>
      <c r="D18" s="98"/>
      <c r="E18" s="98"/>
      <c r="F18" s="98"/>
      <c r="G18" s="98"/>
      <c r="H18" s="98"/>
      <c r="K18" s="2"/>
    </row>
    <row r="19" spans="1:16">
      <c r="K19" s="2"/>
    </row>
    <row r="20" spans="1:16" ht="12" customHeight="1">
      <c r="A20" s="59"/>
    </row>
    <row r="21" spans="1:16" s="107" customFormat="1">
      <c r="A21" s="105" t="s">
        <v>104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P21" s="109"/>
    </row>
    <row r="22" spans="1:16" ht="21" customHeight="1">
      <c r="A22" s="15"/>
      <c r="B22" s="134" t="s">
        <v>79</v>
      </c>
      <c r="C22" s="134"/>
      <c r="D22" s="134"/>
      <c r="E22" s="134"/>
      <c r="F22" s="4"/>
      <c r="G22" s="4"/>
      <c r="H22" s="3"/>
      <c r="I22" s="27" t="s">
        <v>83</v>
      </c>
      <c r="J22" s="4"/>
      <c r="K22" s="4"/>
      <c r="L22" s="4"/>
      <c r="M22" s="4"/>
      <c r="N22" s="4"/>
    </row>
    <row r="23" spans="1:16" ht="47.25" customHeight="1">
      <c r="A23" s="5" t="s">
        <v>0</v>
      </c>
      <c r="B23" s="6" t="s">
        <v>62</v>
      </c>
      <c r="C23" s="6" t="s">
        <v>57</v>
      </c>
      <c r="D23" s="6" t="s">
        <v>58</v>
      </c>
      <c r="F23" s="6" t="s">
        <v>60</v>
      </c>
      <c r="G23" s="6" t="s">
        <v>52</v>
      </c>
      <c r="H23" s="6" t="s">
        <v>38</v>
      </c>
      <c r="I23" s="8"/>
      <c r="J23" s="6" t="s">
        <v>47</v>
      </c>
      <c r="K23" s="6" t="s">
        <v>45</v>
      </c>
      <c r="L23" s="6" t="s">
        <v>35</v>
      </c>
      <c r="M23" s="6"/>
      <c r="N23" s="6" t="s">
        <v>40</v>
      </c>
    </row>
    <row r="24" spans="1:16">
      <c r="A24" s="22"/>
      <c r="B24" s="22"/>
      <c r="C24" s="22"/>
      <c r="D24" s="22"/>
      <c r="F24" s="22"/>
      <c r="G24" s="22"/>
    </row>
    <row r="25" spans="1:16">
      <c r="A25" s="46">
        <v>1999</v>
      </c>
      <c r="B25" s="67">
        <v>56.118455843469064</v>
      </c>
      <c r="C25" s="67">
        <v>10.650449497620308</v>
      </c>
      <c r="D25" s="67">
        <v>32.099418297197253</v>
      </c>
      <c r="E25" s="42"/>
      <c r="F25" s="67">
        <v>1.1316763617133794</v>
      </c>
      <c r="G25" s="67">
        <v>43.881544156530943</v>
      </c>
      <c r="H25" s="75">
        <v>100</v>
      </c>
      <c r="I25" s="42"/>
      <c r="J25" s="66" t="s">
        <v>51</v>
      </c>
      <c r="K25" s="66" t="s">
        <v>51</v>
      </c>
      <c r="L25" s="66" t="s">
        <v>51</v>
      </c>
      <c r="M25" s="66"/>
      <c r="N25" s="66" t="s">
        <v>51</v>
      </c>
    </row>
    <row r="26" spans="1:16">
      <c r="A26" s="46">
        <v>2000</v>
      </c>
      <c r="B26" s="67">
        <v>57.819333433871215</v>
      </c>
      <c r="C26" s="67">
        <v>10.596692303825467</v>
      </c>
      <c r="D26" s="67">
        <v>30.46800382043935</v>
      </c>
      <c r="E26" s="42"/>
      <c r="F26" s="67">
        <v>1.1159704418639722</v>
      </c>
      <c r="G26" s="67">
        <v>42.180666566128785</v>
      </c>
      <c r="H26" s="75">
        <v>100</v>
      </c>
      <c r="I26" s="42"/>
      <c r="J26" s="66" t="s">
        <v>51</v>
      </c>
      <c r="K26" s="66" t="s">
        <v>51</v>
      </c>
      <c r="L26" s="66" t="s">
        <v>51</v>
      </c>
      <c r="M26" s="66"/>
      <c r="N26" s="66" t="s">
        <v>51</v>
      </c>
    </row>
    <row r="27" spans="1:16">
      <c r="A27" s="46">
        <v>2001</v>
      </c>
      <c r="B27" s="67">
        <v>57.8998516699913</v>
      </c>
      <c r="C27" s="67">
        <v>10.541660273131807</v>
      </c>
      <c r="D27" s="67">
        <v>30.55086696332668</v>
      </c>
      <c r="E27" s="42"/>
      <c r="F27" s="67">
        <v>1.0076210935502019</v>
      </c>
      <c r="G27" s="67">
        <v>42.100148330008693</v>
      </c>
      <c r="H27" s="75">
        <v>100</v>
      </c>
      <c r="I27" s="42"/>
      <c r="J27" s="66" t="s">
        <v>51</v>
      </c>
      <c r="K27" s="66" t="s">
        <v>51</v>
      </c>
      <c r="L27" s="66" t="s">
        <v>51</v>
      </c>
      <c r="M27" s="66"/>
      <c r="N27" s="66" t="s">
        <v>51</v>
      </c>
    </row>
    <row r="28" spans="1:16">
      <c r="A28" s="46">
        <v>2002</v>
      </c>
      <c r="B28" s="67">
        <v>58.031305320040993</v>
      </c>
      <c r="C28" s="67">
        <v>10.640081990123914</v>
      </c>
      <c r="D28" s="67">
        <v>29.698127271033258</v>
      </c>
      <c r="E28" s="42"/>
      <c r="F28" s="67">
        <v>1.6304854188018258</v>
      </c>
      <c r="G28" s="67">
        <v>41.968694679959</v>
      </c>
      <c r="H28" s="75">
        <v>100</v>
      </c>
      <c r="I28" s="42"/>
      <c r="J28" s="66" t="s">
        <v>51</v>
      </c>
      <c r="K28" s="66" t="s">
        <v>51</v>
      </c>
      <c r="L28" s="66" t="s">
        <v>51</v>
      </c>
      <c r="M28" s="66"/>
      <c r="N28" s="66" t="s">
        <v>51</v>
      </c>
    </row>
    <row r="29" spans="1:16">
      <c r="A29" s="46">
        <v>2003</v>
      </c>
      <c r="B29" s="67">
        <v>55.762215717180815</v>
      </c>
      <c r="C29" s="67">
        <v>12.078360729565413</v>
      </c>
      <c r="D29" s="67">
        <v>30.893942805674403</v>
      </c>
      <c r="E29" s="42"/>
      <c r="F29" s="67">
        <v>1.2654807475793739</v>
      </c>
      <c r="G29" s="67">
        <v>44.237784282819185</v>
      </c>
      <c r="H29" s="75">
        <v>100</v>
      </c>
      <c r="I29" s="42"/>
      <c r="J29" s="67">
        <v>69.844579334499684</v>
      </c>
      <c r="K29" s="111" t="s">
        <v>51</v>
      </c>
      <c r="L29" s="67">
        <v>30.155420665500323</v>
      </c>
      <c r="M29" s="111"/>
      <c r="N29" s="75">
        <v>100</v>
      </c>
    </row>
    <row r="30" spans="1:16">
      <c r="A30" s="46">
        <v>2004</v>
      </c>
      <c r="B30" s="67">
        <v>57.576421126390464</v>
      </c>
      <c r="C30" s="67">
        <v>11.570465095909608</v>
      </c>
      <c r="D30" s="67">
        <v>29.653148813173342</v>
      </c>
      <c r="E30" s="42"/>
      <c r="F30" s="67">
        <v>1.1999649645265831</v>
      </c>
      <c r="G30" s="67">
        <v>42.423578873609529</v>
      </c>
      <c r="H30" s="75">
        <v>100</v>
      </c>
      <c r="I30" s="42"/>
      <c r="J30" s="67">
        <v>70.08636240819159</v>
      </c>
      <c r="K30" s="111" t="s">
        <v>51</v>
      </c>
      <c r="L30" s="67">
        <v>29.913637591808406</v>
      </c>
      <c r="M30" s="111"/>
      <c r="N30" s="75">
        <v>100</v>
      </c>
    </row>
    <row r="31" spans="1:16">
      <c r="A31" s="46">
        <v>2005</v>
      </c>
      <c r="B31" s="67">
        <v>56.760895658292284</v>
      </c>
      <c r="C31" s="67">
        <v>11.721369148627955</v>
      </c>
      <c r="D31" s="67">
        <v>30.45403749844791</v>
      </c>
      <c r="E31" s="42"/>
      <c r="F31" s="67">
        <v>1.0636976946318448</v>
      </c>
      <c r="G31" s="67">
        <v>43.239104341707716</v>
      </c>
      <c r="H31" s="75">
        <v>100</v>
      </c>
      <c r="I31" s="42"/>
      <c r="J31" s="67">
        <v>69.036643732131495</v>
      </c>
      <c r="K31" s="111" t="s">
        <v>51</v>
      </c>
      <c r="L31" s="67">
        <v>30.963356267868498</v>
      </c>
      <c r="M31" s="111"/>
      <c r="N31" s="75">
        <v>100</v>
      </c>
    </row>
    <row r="32" spans="1:16" s="2" customFormat="1" ht="12" thickBot="1">
      <c r="A32" s="64">
        <v>2006</v>
      </c>
      <c r="B32" s="76">
        <v>56.148299999999999</v>
      </c>
      <c r="C32" s="77">
        <v>11.652799999999999</v>
      </c>
      <c r="D32" s="76">
        <v>31.237400000000001</v>
      </c>
      <c r="E32" s="125"/>
      <c r="F32" s="76">
        <v>0.96150000000000002</v>
      </c>
      <c r="G32" s="76">
        <v>43.851700000000001</v>
      </c>
      <c r="H32" s="75">
        <v>100</v>
      </c>
      <c r="I32" s="34" t="s">
        <v>73</v>
      </c>
      <c r="J32" s="78">
        <v>68.255200000000002</v>
      </c>
      <c r="K32" s="112" t="s">
        <v>51</v>
      </c>
      <c r="L32" s="78">
        <v>31.744800000000001</v>
      </c>
      <c r="M32" s="112"/>
      <c r="N32" s="79">
        <v>100</v>
      </c>
    </row>
    <row r="33" spans="1:14" s="2" customFormat="1">
      <c r="A33" s="64">
        <v>2007</v>
      </c>
      <c r="B33" s="175" t="s">
        <v>200</v>
      </c>
      <c r="C33" s="176"/>
      <c r="D33" s="176"/>
      <c r="E33" s="176"/>
      <c r="F33" s="176"/>
      <c r="G33" s="177"/>
      <c r="H33" s="79">
        <v>100</v>
      </c>
      <c r="I33" s="34" t="s">
        <v>73</v>
      </c>
      <c r="J33" s="181" t="s">
        <v>200</v>
      </c>
      <c r="K33" s="152"/>
      <c r="L33" s="153"/>
      <c r="M33" s="112"/>
      <c r="N33" s="79">
        <v>100</v>
      </c>
    </row>
    <row r="34" spans="1:14" ht="12" thickBot="1">
      <c r="A34" s="64">
        <v>2008</v>
      </c>
      <c r="B34" s="178"/>
      <c r="C34" s="179"/>
      <c r="D34" s="179"/>
      <c r="E34" s="179"/>
      <c r="F34" s="179"/>
      <c r="G34" s="180"/>
      <c r="H34" s="79">
        <v>100</v>
      </c>
      <c r="I34" s="34" t="s">
        <v>73</v>
      </c>
      <c r="J34" s="154"/>
      <c r="K34" s="155"/>
      <c r="L34" s="156"/>
      <c r="M34" s="113"/>
      <c r="N34" s="79">
        <v>100</v>
      </c>
    </row>
    <row r="35" spans="1:14">
      <c r="A35" s="54">
        <v>2009</v>
      </c>
      <c r="B35" s="35">
        <v>49.806800000000003</v>
      </c>
      <c r="C35" s="80">
        <v>13.3279</v>
      </c>
      <c r="D35" s="80">
        <v>35.956600000000002</v>
      </c>
      <c r="E35" s="42"/>
      <c r="F35" s="80" t="s">
        <v>176</v>
      </c>
      <c r="G35" s="80">
        <v>50.193199999999997</v>
      </c>
      <c r="H35" s="81">
        <v>100</v>
      </c>
      <c r="I35" s="35" t="s">
        <v>73</v>
      </c>
      <c r="J35" s="82">
        <v>89.400999999999996</v>
      </c>
      <c r="K35" s="114">
        <v>3.1261999999999999</v>
      </c>
      <c r="L35" s="82">
        <v>7.4728000000000003</v>
      </c>
      <c r="M35" s="114"/>
      <c r="N35" s="81">
        <v>100</v>
      </c>
    </row>
    <row r="36" spans="1:14" ht="11.25" customHeight="1">
      <c r="A36" s="139" t="s">
        <v>194</v>
      </c>
      <c r="B36" s="139"/>
      <c r="C36" s="139"/>
      <c r="D36" s="139"/>
      <c r="E36" s="139"/>
      <c r="F36" s="139"/>
      <c r="G36" s="139"/>
      <c r="H36" s="139"/>
    </row>
  </sheetData>
  <mergeCells count="10">
    <mergeCell ref="K5:N14"/>
    <mergeCell ref="J13:J14"/>
    <mergeCell ref="J33:L34"/>
    <mergeCell ref="B33:G34"/>
    <mergeCell ref="A36:H36"/>
    <mergeCell ref="B2:D2"/>
    <mergeCell ref="F2:H2"/>
    <mergeCell ref="A16:H16"/>
    <mergeCell ref="B22:E22"/>
    <mergeCell ref="B5:H14"/>
  </mergeCells>
  <phoneticPr fontId="2" type="noConversion"/>
  <pageMargins left="0.75" right="0.75" top="1" bottom="1" header="0.5" footer="0.5"/>
  <pageSetup paperSize="9" scale="81" orientation="landscape" r:id="rId1"/>
  <headerFooter alignWithMargins="0"/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Date xmlns="e20e9a12-134d-4c18-96b1-e8de632d2a05">2010-06-29T22:00:00+00:00</PublishDate>
    <TitleSV xmlns="e20e9a12-134d-4c18-96b1-e8de632d2a05">Lokal och regional kollektivtrafik 2009</TitleSV>
    <AuthorEmail xmlns="e20e9a12-134d-4c18-96b1-e8de632d2a05">maria.melkersson@trafa.se</AuthorEmail>
    <AuthorName xmlns="e20e9a12-134d-4c18-96b1-e8de632d2a05">Maria Melkersson</AuthorName>
    <AuthorTelephone xmlns="e20e9a12-134d-4c18-96b1-e8de632d2a05">010-414 42 27</AuthorTelephone>
    <Year xmlns="e20e9a12-134d-4c18-96b1-e8de632d2a05">2009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Statisticon AB</Producer>
    <OfficialStatistics xmlns="e20e9a12-134d-4c18-96b1-e8de632d2a05">false</OfficialStatistics>
    <Tags xmlns="e20e9a12-134d-4c18-96b1-e8de632d2a05" xsi:nil="true"/>
    <TrafficArea xmlns="e20e9a12-134d-4c18-96b1-e8de632d2a05">9</TrafficArea>
    <RelatedDocuments xmlns="3a871e63-8b15-4b36-98e5-e082fe448004"/>
    <TitleEN xmlns="e20e9a12-134d-4c18-96b1-e8de632d2a05">Local and regional public transport 2009</TitleEN>
    <ShowOnWeb xmlns="3a871e63-8b15-4b36-98e5-e082fe448004">true</ShowOnWeb>
    <DocumentType xmlns="e20e9a12-134d-4c18-96b1-e8de632d2a05">
      <Value>5</Value>
    </DocumentType>
    <StatisticsArea xmlns="e20e9a12-134d-4c18-96b1-e8de632d2a05">2</StatisticsArea>
  </documentManagement>
</p:properties>
</file>

<file path=customXml/itemProps1.xml><?xml version="1.0" encoding="utf-8"?>
<ds:datastoreItem xmlns:ds="http://schemas.openxmlformats.org/officeDocument/2006/customXml" ds:itemID="{996CA6E7-9D5E-4E37-808B-C00FB9929C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2A3162-4B42-40E1-BCAE-E423487CF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09DE4FE-9CF3-41DC-8001-22B6692455E0}">
  <ds:schemaRefs>
    <ds:schemaRef ds:uri="http://schemas.microsoft.com/office/2006/metadata/properties"/>
    <ds:schemaRef ds:uri="e20e9a12-134d-4c18-96b1-e8de632d2a05"/>
    <ds:schemaRef ds:uri="3a871e63-8b15-4b36-98e5-e082fe4480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9</vt:i4>
      </vt:variant>
    </vt:vector>
  </HeadingPairs>
  <TitlesOfParts>
    <vt:vector size="21" baseType="lpstr">
      <vt:lpstr>Tabellbilaga</vt:lpstr>
      <vt:lpstr>T1</vt:lpstr>
      <vt:lpstr>T2</vt:lpstr>
      <vt:lpstr>T3</vt:lpstr>
      <vt:lpstr>T4</vt:lpstr>
      <vt:lpstr>T5</vt:lpstr>
      <vt:lpstr>T6 o T7</vt:lpstr>
      <vt:lpstr>T8 o T9</vt:lpstr>
      <vt:lpstr>T10 o T11</vt:lpstr>
      <vt:lpstr>T12 o T13</vt:lpstr>
      <vt:lpstr>T14 o T15</vt:lpstr>
      <vt:lpstr>T16</vt:lpstr>
      <vt:lpstr>'T1'!Utskriftsområde</vt:lpstr>
      <vt:lpstr>'T10 o T11'!Utskriftsområde</vt:lpstr>
      <vt:lpstr>'T12 o T13'!Utskriftsområde</vt:lpstr>
      <vt:lpstr>'T14 o T15'!Utskriftsområde</vt:lpstr>
      <vt:lpstr>'T16'!Utskriftsområde</vt:lpstr>
      <vt:lpstr>'T4'!Utskriftsområde</vt:lpstr>
      <vt:lpstr>'T6 o T7'!Utskriftsområde</vt:lpstr>
      <vt:lpstr>'T8 o T9'!Utskriftsområde</vt:lpstr>
      <vt:lpstr>Tabellbilaga!Utskriftsområde</vt:lpstr>
    </vt:vector>
  </TitlesOfParts>
  <Company>Statisticon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Lagerqvist</dc:creator>
  <cp:lastModifiedBy>Tom Petersen</cp:lastModifiedBy>
  <cp:lastPrinted>2010-06-29T09:17:02Z</cp:lastPrinted>
  <dcterms:created xsi:type="dcterms:W3CDTF">2007-04-02T10:39:57Z</dcterms:created>
  <dcterms:modified xsi:type="dcterms:W3CDTF">2013-04-15T12:04:17Z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0x010100CB17958D887868449E05588653592336</vt:lpwstr>
  </property>
</Properties>
</file>